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H:\SEGECON\2. Atas SRP\UDESC\PE 1222.2024 SRP SGPE 19653.2024 - Ferramentas - RELANÇAMENTO - VIG. 30.09.2025\"/>
    </mc:Choice>
  </mc:AlternateContent>
  <xr:revisionPtr revIDLastSave="0" documentId="13_ncr:1_{3A7B03EA-9C84-4687-8459-422E87393014}" xr6:coauthVersionLast="47" xr6:coauthVersionMax="47" xr10:uidLastSave="{00000000-0000-0000-0000-000000000000}"/>
  <bookViews>
    <workbookView xWindow="-120" yWindow="-120" windowWidth="29040" windowHeight="15720" tabRatio="435" activeTab="8" xr2:uid="{00000000-000D-0000-FFFF-FFFF00000000}"/>
  </bookViews>
  <sheets>
    <sheet name="REITORIA" sheetId="113" r:id="rId1"/>
    <sheet name="CEART" sheetId="140" r:id="rId2"/>
    <sheet name="ESAG" sheetId="141" r:id="rId3"/>
    <sheet name="CEAD" sheetId="142" r:id="rId4"/>
    <sheet name="FAED" sheetId="143" r:id="rId5"/>
    <sheet name="CEFID" sheetId="144" r:id="rId6"/>
    <sheet name="CERES" sheetId="145" r:id="rId7"/>
    <sheet name="CESFI" sheetId="146" r:id="rId8"/>
    <sheet name="GESTOR" sheetId="128" r:id="rId9"/>
    <sheet name="(CARONA)" sheetId="139" r:id="rId10"/>
  </sheets>
  <definedNames>
    <definedName name="_xlnm._FilterDatabase" localSheetId="9" hidden="1">'(CARONA)'!$A$3:$W$30</definedName>
    <definedName name="_xlnm._FilterDatabase" localSheetId="3" hidden="1">CEAD!$A$3:$AA$31</definedName>
    <definedName name="_xlnm._FilterDatabase" localSheetId="1" hidden="1">CEART!$A$3:$AA$31</definedName>
    <definedName name="_xlnm._FilterDatabase" localSheetId="5" hidden="1">CEFID!$A$3:$AA$31</definedName>
    <definedName name="_xlnm._FilterDatabase" localSheetId="6" hidden="1">CERES!$A$3:$AA$31</definedName>
    <definedName name="_xlnm._FilterDatabase" localSheetId="7" hidden="1">CESFI!$A$3:$AA$31</definedName>
    <definedName name="_xlnm._FilterDatabase" localSheetId="2" hidden="1">ESAG!$A$3:$AA$31</definedName>
    <definedName name="_xlnm._FilterDatabase" localSheetId="4" hidden="1">FAED!$A$3:$AA$31</definedName>
    <definedName name="_xlnm._FilterDatabase" localSheetId="0" hidden="1">REITORIA!$A$3:$AA$31</definedName>
    <definedName name="CEPLAN" localSheetId="8">#REF!</definedName>
    <definedName name="CEPLAN">#REF!</definedName>
    <definedName name="diasuteis" localSheetId="8">#REF!</definedName>
    <definedName name="diasuteis">#REF!</definedName>
    <definedName name="Ferias" localSheetId="8">#REF!</definedName>
    <definedName name="Ferias">#REF!</definedName>
    <definedName name="RD" localSheetId="8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39" l="1"/>
  <c r="I30" i="139"/>
  <c r="I5" i="139"/>
  <c r="I6" i="139"/>
  <c r="I7" i="139"/>
  <c r="I8" i="139"/>
  <c r="I9" i="139"/>
  <c r="I10" i="139"/>
  <c r="I11" i="139"/>
  <c r="I12" i="139"/>
  <c r="I13" i="139"/>
  <c r="I14" i="139"/>
  <c r="I15" i="139"/>
  <c r="I16" i="139"/>
  <c r="I17" i="139"/>
  <c r="I18" i="139"/>
  <c r="I19" i="139"/>
  <c r="I20" i="139"/>
  <c r="I21" i="139"/>
  <c r="I22" i="139"/>
  <c r="I23" i="139"/>
  <c r="I24" i="139"/>
  <c r="I25" i="139"/>
  <c r="I26" i="139"/>
  <c r="I27" i="139"/>
  <c r="I28" i="139"/>
  <c r="I29" i="139"/>
  <c r="H30" i="139" l="1"/>
  <c r="H5" i="139"/>
  <c r="H6" i="139"/>
  <c r="H7" i="139"/>
  <c r="H8" i="139"/>
  <c r="H9" i="139"/>
  <c r="H10" i="139"/>
  <c r="H11" i="139"/>
  <c r="H12" i="139"/>
  <c r="H13" i="139"/>
  <c r="H14" i="139"/>
  <c r="H15" i="139"/>
  <c r="H16" i="139"/>
  <c r="H17" i="139"/>
  <c r="H18" i="139"/>
  <c r="H19" i="139"/>
  <c r="H20" i="139"/>
  <c r="H21" i="139"/>
  <c r="H22" i="139"/>
  <c r="H23" i="139"/>
  <c r="H24" i="139"/>
  <c r="H25" i="139"/>
  <c r="H26" i="139"/>
  <c r="H27" i="139"/>
  <c r="H28" i="139"/>
  <c r="H29" i="139"/>
  <c r="H4" i="139"/>
  <c r="G30" i="139"/>
  <c r="L30" i="128"/>
  <c r="H5" i="128"/>
  <c r="H6" i="128"/>
  <c r="H7" i="128"/>
  <c r="H8" i="128"/>
  <c r="H30" i="128" s="1"/>
  <c r="H9" i="128"/>
  <c r="H10" i="128"/>
  <c r="H11" i="128"/>
  <c r="H12" i="128"/>
  <c r="H13" i="128"/>
  <c r="H14" i="128"/>
  <c r="H15" i="128"/>
  <c r="H16" i="128"/>
  <c r="H17" i="128"/>
  <c r="H18" i="128"/>
  <c r="H19" i="128"/>
  <c r="H20" i="128"/>
  <c r="H21" i="128"/>
  <c r="H22" i="128"/>
  <c r="H23" i="128"/>
  <c r="H24" i="128"/>
  <c r="H25" i="128"/>
  <c r="H26" i="128"/>
  <c r="H27" i="128"/>
  <c r="H28" i="128"/>
  <c r="H29" i="128"/>
  <c r="H4" i="128"/>
  <c r="AA30" i="146"/>
  <c r="Z30" i="146"/>
  <c r="Y30" i="146"/>
  <c r="X30" i="146"/>
  <c r="W30" i="146"/>
  <c r="V30" i="146"/>
  <c r="U30" i="146"/>
  <c r="T30" i="146"/>
  <c r="S30" i="146"/>
  <c r="R30" i="146"/>
  <c r="Q30" i="146"/>
  <c r="P30" i="146"/>
  <c r="O30" i="146"/>
  <c r="N30" i="146"/>
  <c r="M30" i="146"/>
  <c r="L30" i="146"/>
  <c r="I30" i="146"/>
  <c r="J29" i="146"/>
  <c r="K29" i="146" s="1"/>
  <c r="J28" i="146"/>
  <c r="K28" i="146" s="1"/>
  <c r="J27" i="146"/>
  <c r="K27" i="146" s="1"/>
  <c r="J26" i="146"/>
  <c r="K26" i="146" s="1"/>
  <c r="J25" i="146"/>
  <c r="K25" i="146" s="1"/>
  <c r="J24" i="146"/>
  <c r="K24" i="146" s="1"/>
  <c r="J23" i="146"/>
  <c r="K23" i="146" s="1"/>
  <c r="J22" i="146"/>
  <c r="K22" i="146" s="1"/>
  <c r="J21" i="146"/>
  <c r="K21" i="146" s="1"/>
  <c r="J20" i="146"/>
  <c r="K20" i="146" s="1"/>
  <c r="J19" i="146"/>
  <c r="K19" i="146" s="1"/>
  <c r="J18" i="146"/>
  <c r="K18" i="146" s="1"/>
  <c r="J17" i="146"/>
  <c r="K17" i="146" s="1"/>
  <c r="J16" i="146"/>
  <c r="K16" i="146" s="1"/>
  <c r="J15" i="146"/>
  <c r="K15" i="146" s="1"/>
  <c r="J14" i="146"/>
  <c r="K14" i="146" s="1"/>
  <c r="J13" i="146"/>
  <c r="K13" i="146" s="1"/>
  <c r="J12" i="146"/>
  <c r="K12" i="146" s="1"/>
  <c r="J11" i="146"/>
  <c r="K11" i="146" s="1"/>
  <c r="J10" i="146"/>
  <c r="K10" i="146" s="1"/>
  <c r="J9" i="146"/>
  <c r="K9" i="146" s="1"/>
  <c r="J8" i="146"/>
  <c r="K8" i="146" s="1"/>
  <c r="J7" i="146"/>
  <c r="K7" i="146" s="1"/>
  <c r="J6" i="146"/>
  <c r="K6" i="146" s="1"/>
  <c r="J5" i="146"/>
  <c r="K5" i="146" s="1"/>
  <c r="J4" i="146"/>
  <c r="AA30" i="145"/>
  <c r="Z30" i="145"/>
  <c r="Y30" i="145"/>
  <c r="X30" i="145"/>
  <c r="W30" i="145"/>
  <c r="V30" i="145"/>
  <c r="U30" i="145"/>
  <c r="T30" i="145"/>
  <c r="S30" i="145"/>
  <c r="R30" i="145"/>
  <c r="Q30" i="145"/>
  <c r="P30" i="145"/>
  <c r="O30" i="145"/>
  <c r="N30" i="145"/>
  <c r="M30" i="145"/>
  <c r="L30" i="145"/>
  <c r="I30" i="145"/>
  <c r="J29" i="145"/>
  <c r="K29" i="145" s="1"/>
  <c r="J28" i="145"/>
  <c r="K28" i="145" s="1"/>
  <c r="J27" i="145"/>
  <c r="K27" i="145" s="1"/>
  <c r="J26" i="145"/>
  <c r="K26" i="145" s="1"/>
  <c r="J25" i="145"/>
  <c r="K25" i="145" s="1"/>
  <c r="J24" i="145"/>
  <c r="K24" i="145" s="1"/>
  <c r="J23" i="145"/>
  <c r="K23" i="145" s="1"/>
  <c r="J22" i="145"/>
  <c r="K22" i="145" s="1"/>
  <c r="J21" i="145"/>
  <c r="K21" i="145" s="1"/>
  <c r="J20" i="145"/>
  <c r="K20" i="145" s="1"/>
  <c r="J19" i="145"/>
  <c r="K19" i="145" s="1"/>
  <c r="J18" i="145"/>
  <c r="K18" i="145" s="1"/>
  <c r="J17" i="145"/>
  <c r="K17" i="145" s="1"/>
  <c r="J16" i="145"/>
  <c r="K16" i="145" s="1"/>
  <c r="J15" i="145"/>
  <c r="K15" i="145" s="1"/>
  <c r="J14" i="145"/>
  <c r="K14" i="145" s="1"/>
  <c r="J13" i="145"/>
  <c r="K13" i="145" s="1"/>
  <c r="J12" i="145"/>
  <c r="K12" i="145" s="1"/>
  <c r="J11" i="145"/>
  <c r="K11" i="145" s="1"/>
  <c r="J10" i="145"/>
  <c r="K10" i="145" s="1"/>
  <c r="J9" i="145"/>
  <c r="K9" i="145" s="1"/>
  <c r="J8" i="145"/>
  <c r="K8" i="145" s="1"/>
  <c r="J7" i="145"/>
  <c r="K7" i="145" s="1"/>
  <c r="J6" i="145"/>
  <c r="K6" i="145" s="1"/>
  <c r="J5" i="145"/>
  <c r="K5" i="145" s="1"/>
  <c r="J4" i="145"/>
  <c r="AA30" i="144"/>
  <c r="Z30" i="144"/>
  <c r="Y30" i="144"/>
  <c r="X30" i="144"/>
  <c r="W30" i="144"/>
  <c r="V30" i="144"/>
  <c r="U30" i="144"/>
  <c r="T30" i="144"/>
  <c r="S30" i="144"/>
  <c r="R30" i="144"/>
  <c r="Q30" i="144"/>
  <c r="P30" i="144"/>
  <c r="O30" i="144"/>
  <c r="N30" i="144"/>
  <c r="M30" i="144"/>
  <c r="L30" i="144"/>
  <c r="I30" i="144"/>
  <c r="J29" i="144"/>
  <c r="K29" i="144" s="1"/>
  <c r="J28" i="144"/>
  <c r="K28" i="144" s="1"/>
  <c r="J27" i="144"/>
  <c r="K27" i="144" s="1"/>
  <c r="J26" i="144"/>
  <c r="K26" i="144" s="1"/>
  <c r="J25" i="144"/>
  <c r="K25" i="144" s="1"/>
  <c r="J24" i="144"/>
  <c r="K24" i="144" s="1"/>
  <c r="J23" i="144"/>
  <c r="K23" i="144" s="1"/>
  <c r="J22" i="144"/>
  <c r="K22" i="144" s="1"/>
  <c r="J21" i="144"/>
  <c r="K21" i="144" s="1"/>
  <c r="J20" i="144"/>
  <c r="K20" i="144" s="1"/>
  <c r="J19" i="144"/>
  <c r="K19" i="144" s="1"/>
  <c r="J18" i="144"/>
  <c r="K18" i="144" s="1"/>
  <c r="J17" i="144"/>
  <c r="K17" i="144" s="1"/>
  <c r="J16" i="144"/>
  <c r="K16" i="144" s="1"/>
  <c r="J15" i="144"/>
  <c r="K15" i="144" s="1"/>
  <c r="J14" i="144"/>
  <c r="K14" i="144" s="1"/>
  <c r="J13" i="144"/>
  <c r="K13" i="144" s="1"/>
  <c r="J12" i="144"/>
  <c r="K12" i="144" s="1"/>
  <c r="J11" i="144"/>
  <c r="K11" i="144" s="1"/>
  <c r="J10" i="144"/>
  <c r="K10" i="144" s="1"/>
  <c r="J9" i="144"/>
  <c r="K9" i="144" s="1"/>
  <c r="J8" i="144"/>
  <c r="K8" i="144" s="1"/>
  <c r="J7" i="144"/>
  <c r="K7" i="144" s="1"/>
  <c r="J6" i="144"/>
  <c r="K6" i="144" s="1"/>
  <c r="J5" i="144"/>
  <c r="K5" i="144" s="1"/>
  <c r="J4" i="144"/>
  <c r="AA30" i="143"/>
  <c r="Z30" i="143"/>
  <c r="Y30" i="143"/>
  <c r="X30" i="143"/>
  <c r="W30" i="143"/>
  <c r="V30" i="143"/>
  <c r="U30" i="143"/>
  <c r="T30" i="143"/>
  <c r="S30" i="143"/>
  <c r="R30" i="143"/>
  <c r="Q30" i="143"/>
  <c r="P30" i="143"/>
  <c r="O30" i="143"/>
  <c r="N30" i="143"/>
  <c r="M30" i="143"/>
  <c r="L30" i="143"/>
  <c r="I30" i="143"/>
  <c r="J29" i="143"/>
  <c r="K29" i="143" s="1"/>
  <c r="J28" i="143"/>
  <c r="K28" i="143" s="1"/>
  <c r="J27" i="143"/>
  <c r="K27" i="143" s="1"/>
  <c r="J26" i="143"/>
  <c r="K26" i="143" s="1"/>
  <c r="J25" i="143"/>
  <c r="K25" i="143" s="1"/>
  <c r="J24" i="143"/>
  <c r="K24" i="143" s="1"/>
  <c r="J23" i="143"/>
  <c r="K23" i="143" s="1"/>
  <c r="J22" i="143"/>
  <c r="K22" i="143" s="1"/>
  <c r="J21" i="143"/>
  <c r="K21" i="143" s="1"/>
  <c r="J20" i="143"/>
  <c r="K20" i="143" s="1"/>
  <c r="J19" i="143"/>
  <c r="K19" i="143" s="1"/>
  <c r="J18" i="143"/>
  <c r="K18" i="143" s="1"/>
  <c r="J17" i="143"/>
  <c r="K17" i="143" s="1"/>
  <c r="J16" i="143"/>
  <c r="K16" i="143" s="1"/>
  <c r="J15" i="143"/>
  <c r="K15" i="143" s="1"/>
  <c r="J14" i="143"/>
  <c r="K14" i="143" s="1"/>
  <c r="J13" i="143"/>
  <c r="K13" i="143" s="1"/>
  <c r="J12" i="143"/>
  <c r="K12" i="143" s="1"/>
  <c r="J11" i="143"/>
  <c r="K11" i="143" s="1"/>
  <c r="J10" i="143"/>
  <c r="K10" i="143" s="1"/>
  <c r="J9" i="143"/>
  <c r="K9" i="143" s="1"/>
  <c r="J8" i="143"/>
  <c r="K8" i="143" s="1"/>
  <c r="J7" i="143"/>
  <c r="K7" i="143" s="1"/>
  <c r="J6" i="143"/>
  <c r="J5" i="143"/>
  <c r="K5" i="143" s="1"/>
  <c r="J4" i="143"/>
  <c r="K4" i="143" s="1"/>
  <c r="AA30" i="142"/>
  <c r="Z30" i="142"/>
  <c r="Y30" i="142"/>
  <c r="X30" i="142"/>
  <c r="W30" i="142"/>
  <c r="V30" i="142"/>
  <c r="U30" i="142"/>
  <c r="T30" i="142"/>
  <c r="S30" i="142"/>
  <c r="R30" i="142"/>
  <c r="Q30" i="142"/>
  <c r="P30" i="142"/>
  <c r="O30" i="142"/>
  <c r="N30" i="142"/>
  <c r="M30" i="142"/>
  <c r="L30" i="142"/>
  <c r="I30" i="142"/>
  <c r="J29" i="142"/>
  <c r="K29" i="142" s="1"/>
  <c r="J28" i="142"/>
  <c r="K28" i="142" s="1"/>
  <c r="J27" i="142"/>
  <c r="K27" i="142" s="1"/>
  <c r="J26" i="142"/>
  <c r="K26" i="142" s="1"/>
  <c r="J25" i="142"/>
  <c r="K25" i="142" s="1"/>
  <c r="J24" i="142"/>
  <c r="K24" i="142" s="1"/>
  <c r="J23" i="142"/>
  <c r="K23" i="142" s="1"/>
  <c r="J22" i="142"/>
  <c r="K22" i="142" s="1"/>
  <c r="J21" i="142"/>
  <c r="K21" i="142" s="1"/>
  <c r="J20" i="142"/>
  <c r="K20" i="142" s="1"/>
  <c r="J19" i="142"/>
  <c r="K19" i="142" s="1"/>
  <c r="J18" i="142"/>
  <c r="K18" i="142" s="1"/>
  <c r="J17" i="142"/>
  <c r="K17" i="142" s="1"/>
  <c r="J16" i="142"/>
  <c r="K16" i="142" s="1"/>
  <c r="J15" i="142"/>
  <c r="K15" i="142" s="1"/>
  <c r="J14" i="142"/>
  <c r="K14" i="142" s="1"/>
  <c r="J13" i="142"/>
  <c r="K13" i="142" s="1"/>
  <c r="J12" i="142"/>
  <c r="K12" i="142" s="1"/>
  <c r="J11" i="142"/>
  <c r="K11" i="142" s="1"/>
  <c r="J10" i="142"/>
  <c r="K10" i="142" s="1"/>
  <c r="J9" i="142"/>
  <c r="K9" i="142" s="1"/>
  <c r="J8" i="142"/>
  <c r="K8" i="142" s="1"/>
  <c r="J7" i="142"/>
  <c r="K7" i="142" s="1"/>
  <c r="J6" i="142"/>
  <c r="K6" i="142" s="1"/>
  <c r="J5" i="142"/>
  <c r="K5" i="142" s="1"/>
  <c r="J4" i="142"/>
  <c r="AA30" i="141"/>
  <c r="Z30" i="141"/>
  <c r="Y30" i="141"/>
  <c r="X30" i="141"/>
  <c r="W30" i="141"/>
  <c r="V30" i="141"/>
  <c r="U30" i="141"/>
  <c r="T30" i="141"/>
  <c r="S30" i="141"/>
  <c r="R30" i="141"/>
  <c r="Q30" i="141"/>
  <c r="P30" i="141"/>
  <c r="O30" i="141"/>
  <c r="N30" i="141"/>
  <c r="M30" i="141"/>
  <c r="L30" i="141"/>
  <c r="I30" i="141"/>
  <c r="J29" i="141"/>
  <c r="K29" i="141" s="1"/>
  <c r="J28" i="141"/>
  <c r="K28" i="141" s="1"/>
  <c r="J27" i="141"/>
  <c r="K27" i="141" s="1"/>
  <c r="J26" i="141"/>
  <c r="K26" i="141" s="1"/>
  <c r="J25" i="141"/>
  <c r="K25" i="141" s="1"/>
  <c r="J24" i="141"/>
  <c r="K24" i="141" s="1"/>
  <c r="J23" i="141"/>
  <c r="K23" i="141" s="1"/>
  <c r="J22" i="141"/>
  <c r="K22" i="141" s="1"/>
  <c r="J21" i="141"/>
  <c r="K21" i="141" s="1"/>
  <c r="J20" i="141"/>
  <c r="K20" i="141" s="1"/>
  <c r="J19" i="141"/>
  <c r="K19" i="141" s="1"/>
  <c r="J18" i="141"/>
  <c r="K18" i="141" s="1"/>
  <c r="J17" i="141"/>
  <c r="K17" i="141" s="1"/>
  <c r="J16" i="141"/>
  <c r="K16" i="141" s="1"/>
  <c r="J15" i="141"/>
  <c r="K15" i="141" s="1"/>
  <c r="J14" i="141"/>
  <c r="K14" i="141" s="1"/>
  <c r="J13" i="141"/>
  <c r="K13" i="141" s="1"/>
  <c r="J12" i="141"/>
  <c r="K12" i="141" s="1"/>
  <c r="J11" i="141"/>
  <c r="K11" i="141" s="1"/>
  <c r="J10" i="141"/>
  <c r="K10" i="141" s="1"/>
  <c r="J9" i="141"/>
  <c r="K9" i="141" s="1"/>
  <c r="J8" i="141"/>
  <c r="K8" i="141" s="1"/>
  <c r="J7" i="141"/>
  <c r="K7" i="141" s="1"/>
  <c r="J6" i="141"/>
  <c r="K6" i="141" s="1"/>
  <c r="J5" i="141"/>
  <c r="J4" i="141"/>
  <c r="K4" i="141" s="1"/>
  <c r="AA30" i="140"/>
  <c r="Z30" i="140"/>
  <c r="Y30" i="140"/>
  <c r="X30" i="140"/>
  <c r="W30" i="140"/>
  <c r="V30" i="140"/>
  <c r="U30" i="140"/>
  <c r="T30" i="140"/>
  <c r="S30" i="140"/>
  <c r="R30" i="140"/>
  <c r="Q30" i="140"/>
  <c r="P30" i="140"/>
  <c r="O30" i="140"/>
  <c r="N30" i="140"/>
  <c r="M30" i="140"/>
  <c r="L30" i="140"/>
  <c r="I30" i="140"/>
  <c r="J29" i="140"/>
  <c r="K29" i="140" s="1"/>
  <c r="J28" i="140"/>
  <c r="K28" i="140" s="1"/>
  <c r="J27" i="140"/>
  <c r="K27" i="140" s="1"/>
  <c r="J26" i="140"/>
  <c r="K26" i="140" s="1"/>
  <c r="J25" i="140"/>
  <c r="K25" i="140" s="1"/>
  <c r="J24" i="140"/>
  <c r="K24" i="140" s="1"/>
  <c r="J23" i="140"/>
  <c r="K23" i="140" s="1"/>
  <c r="J22" i="140"/>
  <c r="K22" i="140" s="1"/>
  <c r="J21" i="140"/>
  <c r="K21" i="140" s="1"/>
  <c r="J20" i="140"/>
  <c r="K20" i="140" s="1"/>
  <c r="J19" i="140"/>
  <c r="K19" i="140" s="1"/>
  <c r="J18" i="140"/>
  <c r="K18" i="140" s="1"/>
  <c r="J17" i="140"/>
  <c r="K17" i="140" s="1"/>
  <c r="J16" i="140"/>
  <c r="K16" i="140" s="1"/>
  <c r="J15" i="140"/>
  <c r="K15" i="140" s="1"/>
  <c r="J14" i="140"/>
  <c r="K14" i="140" s="1"/>
  <c r="J13" i="140"/>
  <c r="K13" i="140" s="1"/>
  <c r="J12" i="140"/>
  <c r="K12" i="140" s="1"/>
  <c r="J11" i="140"/>
  <c r="K11" i="140" s="1"/>
  <c r="J10" i="140"/>
  <c r="K10" i="140" s="1"/>
  <c r="J9" i="140"/>
  <c r="K9" i="140" s="1"/>
  <c r="J8" i="140"/>
  <c r="K8" i="140" s="1"/>
  <c r="J7" i="140"/>
  <c r="K7" i="140" s="1"/>
  <c r="J6" i="140"/>
  <c r="K6" i="140" s="1"/>
  <c r="J5" i="140"/>
  <c r="K5" i="140" s="1"/>
  <c r="J4" i="140"/>
  <c r="I28" i="128" l="1"/>
  <c r="J30" i="146"/>
  <c r="K4" i="146"/>
  <c r="J30" i="145"/>
  <c r="K4" i="145"/>
  <c r="J30" i="144"/>
  <c r="K4" i="144"/>
  <c r="J30" i="143"/>
  <c r="K6" i="143"/>
  <c r="J30" i="142"/>
  <c r="K4" i="142"/>
  <c r="J30" i="141"/>
  <c r="K5" i="141"/>
  <c r="J30" i="140"/>
  <c r="K4" i="140"/>
  <c r="J5" i="113"/>
  <c r="I5" i="128" s="1"/>
  <c r="J6" i="113"/>
  <c r="I6" i="128" s="1"/>
  <c r="J7" i="113"/>
  <c r="I7" i="128" s="1"/>
  <c r="J8" i="113"/>
  <c r="I8" i="128" s="1"/>
  <c r="J9" i="113"/>
  <c r="I9" i="128" s="1"/>
  <c r="J10" i="113"/>
  <c r="I10" i="128" s="1"/>
  <c r="J11" i="113"/>
  <c r="I11" i="128" s="1"/>
  <c r="J12" i="113"/>
  <c r="I12" i="128" s="1"/>
  <c r="J13" i="113"/>
  <c r="I13" i="128" s="1"/>
  <c r="J14" i="113"/>
  <c r="I14" i="128" s="1"/>
  <c r="J15" i="113"/>
  <c r="I15" i="128" s="1"/>
  <c r="J16" i="113"/>
  <c r="I16" i="128" s="1"/>
  <c r="J17" i="113"/>
  <c r="I17" i="128" s="1"/>
  <c r="J18" i="113"/>
  <c r="I18" i="128" s="1"/>
  <c r="J19" i="113"/>
  <c r="I19" i="128" s="1"/>
  <c r="J20" i="113"/>
  <c r="I20" i="128" s="1"/>
  <c r="J21" i="113"/>
  <c r="I21" i="128" s="1"/>
  <c r="J22" i="113"/>
  <c r="I22" i="128" s="1"/>
  <c r="J23" i="113"/>
  <c r="I23" i="128" s="1"/>
  <c r="J24" i="113"/>
  <c r="I24" i="128" s="1"/>
  <c r="J25" i="113"/>
  <c r="I25" i="128" s="1"/>
  <c r="J26" i="113"/>
  <c r="I26" i="128" s="1"/>
  <c r="J27" i="113"/>
  <c r="I27" i="128" s="1"/>
  <c r="J28" i="113"/>
  <c r="J29" i="113"/>
  <c r="I29" i="128" s="1"/>
  <c r="J4" i="113"/>
  <c r="I4" i="128" s="1"/>
  <c r="I30" i="128" l="1"/>
  <c r="J30" i="113"/>
  <c r="M30" i="113" l="1"/>
  <c r="N30" i="113"/>
  <c r="O30" i="113"/>
  <c r="P30" i="113"/>
  <c r="Q30" i="113"/>
  <c r="R30" i="113"/>
  <c r="S30" i="113"/>
  <c r="T30" i="113"/>
  <c r="U30" i="113"/>
  <c r="V30" i="113"/>
  <c r="W30" i="113"/>
  <c r="X30" i="113"/>
  <c r="Y30" i="113"/>
  <c r="Z30" i="113"/>
  <c r="AA30" i="113"/>
  <c r="L30" i="113"/>
  <c r="D34" i="139"/>
  <c r="D35" i="139"/>
  <c r="D33" i="139" l="1"/>
  <c r="L30" i="139"/>
  <c r="M30" i="139"/>
  <c r="N30" i="139"/>
  <c r="O30" i="139"/>
  <c r="P30" i="139"/>
  <c r="Q30" i="139"/>
  <c r="R30" i="139"/>
  <c r="S30" i="139"/>
  <c r="T30" i="139"/>
  <c r="U30" i="139"/>
  <c r="V30" i="139"/>
  <c r="W30" i="139"/>
  <c r="F37" i="139" l="1"/>
  <c r="J30" i="139"/>
  <c r="K14" i="139"/>
  <c r="K17" i="139" l="1"/>
  <c r="K23" i="139"/>
  <c r="K4" i="139"/>
  <c r="K6" i="139"/>
  <c r="K12" i="139"/>
  <c r="K24" i="139"/>
  <c r="K7" i="139"/>
  <c r="K13" i="139"/>
  <c r="K19" i="139"/>
  <c r="K25" i="139"/>
  <c r="K22" i="139"/>
  <c r="K8" i="139"/>
  <c r="K20" i="139"/>
  <c r="K26" i="139"/>
  <c r="K29" i="139"/>
  <c r="K28" i="139"/>
  <c r="K9" i="139"/>
  <c r="K15" i="139"/>
  <c r="K10" i="139"/>
  <c r="K11" i="139"/>
  <c r="K5" i="139"/>
  <c r="K16" i="139"/>
  <c r="K18" i="139"/>
  <c r="K21" i="139"/>
  <c r="K27" i="139"/>
  <c r="K30" i="139" l="1"/>
  <c r="F36" i="139" s="1"/>
  <c r="F39" i="139" s="1"/>
  <c r="H34" i="128" l="1"/>
  <c r="L29" i="128" l="1"/>
  <c r="J15" i="128" l="1"/>
  <c r="K4" i="113"/>
  <c r="K29" i="113"/>
  <c r="I30" i="113"/>
  <c r="K15" i="113" l="1"/>
  <c r="K24" i="113"/>
  <c r="J24" i="128"/>
  <c r="K12" i="113"/>
  <c r="J12" i="128"/>
  <c r="K6" i="113"/>
  <c r="J6" i="128"/>
  <c r="K19" i="113"/>
  <c r="J19" i="128"/>
  <c r="K23" i="113"/>
  <c r="J23" i="128"/>
  <c r="K17" i="113"/>
  <c r="J17" i="128"/>
  <c r="K11" i="113"/>
  <c r="J11" i="128"/>
  <c r="J28" i="128"/>
  <c r="K22" i="113"/>
  <c r="J22" i="128"/>
  <c r="K10" i="113"/>
  <c r="J10" i="128"/>
  <c r="K25" i="113"/>
  <c r="J25" i="128"/>
  <c r="K13" i="113"/>
  <c r="J13" i="128"/>
  <c r="K27" i="113"/>
  <c r="J27" i="128"/>
  <c r="K21" i="113"/>
  <c r="J21" i="128"/>
  <c r="K9" i="113"/>
  <c r="J9" i="128"/>
  <c r="K7" i="113"/>
  <c r="J7" i="128"/>
  <c r="K28" i="113"/>
  <c r="K26" i="113"/>
  <c r="J26" i="128"/>
  <c r="K20" i="113"/>
  <c r="J20" i="128"/>
  <c r="K14" i="113"/>
  <c r="J14" i="128"/>
  <c r="K8" i="113"/>
  <c r="J8" i="128"/>
  <c r="K18" i="113"/>
  <c r="J18" i="128"/>
  <c r="K16" i="113"/>
  <c r="J16" i="128"/>
  <c r="K5" i="113"/>
  <c r="J5" i="128"/>
  <c r="H33" i="128"/>
  <c r="M29" i="128" l="1"/>
  <c r="J29" i="128"/>
  <c r="L16" i="128"/>
  <c r="L17" i="128"/>
  <c r="L18" i="128"/>
  <c r="L19" i="128"/>
  <c r="L20" i="128"/>
  <c r="L22" i="128"/>
  <c r="L23" i="128"/>
  <c r="L24" i="128"/>
  <c r="L25" i="128"/>
  <c r="L26" i="128"/>
  <c r="L27" i="128"/>
  <c r="L28" i="128"/>
  <c r="M26" i="128" l="1"/>
  <c r="M25" i="128"/>
  <c r="M17" i="128"/>
  <c r="M28" i="128"/>
  <c r="M27" i="128"/>
  <c r="M21" i="128"/>
  <c r="M20" i="128"/>
  <c r="M18" i="128"/>
  <c r="M23" i="128"/>
  <c r="M16" i="128"/>
  <c r="M24" i="128"/>
  <c r="M19" i="128"/>
  <c r="M22" i="128"/>
  <c r="L21" i="128"/>
  <c r="K30" i="128" l="1"/>
  <c r="H32" i="128" l="1"/>
  <c r="L12" i="128"/>
  <c r="L13" i="128"/>
  <c r="L14" i="128"/>
  <c r="L15" i="128"/>
  <c r="L7" i="128" l="1"/>
  <c r="L6" i="128"/>
  <c r="L11" i="128"/>
  <c r="L5" i="128"/>
  <c r="L10" i="128"/>
  <c r="L9" i="128"/>
  <c r="L8" i="128"/>
  <c r="M4" i="128"/>
  <c r="L4" i="128" l="1"/>
  <c r="M35" i="128" s="1"/>
  <c r="M8" i="128" l="1"/>
  <c r="M9" i="128"/>
  <c r="M6" i="128"/>
  <c r="M11" i="128"/>
  <c r="M14" i="128"/>
  <c r="M15" i="128"/>
  <c r="M12" i="128"/>
  <c r="M10" i="128"/>
  <c r="M13" i="128"/>
  <c r="M5" i="128"/>
  <c r="M7" i="128"/>
  <c r="J4" i="128"/>
  <c r="J30" i="128" s="1"/>
  <c r="M30" i="128" l="1"/>
  <c r="M36" i="128" s="1"/>
  <c r="M38" i="12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KOSLOWSKY MEES MATTOS</author>
  </authors>
  <commentList>
    <comment ref="I2" authorId="0" shapeId="0" xr:uid="{D74BE3F8-FCB6-459B-8ECE-C29D705C5D89}">
      <text>
        <r>
          <rPr>
            <b/>
            <sz val="9"/>
            <color indexed="81"/>
            <rFont val="Segoe UI"/>
            <family val="2"/>
          </rPr>
          <t xml:space="preserve">LETÍCIA - SEGECON/FPOLIS: </t>
        </r>
        <r>
          <rPr>
            <sz val="9"/>
            <color indexed="81"/>
            <rFont val="Segoe UI"/>
            <family val="2"/>
          </rPr>
          <t>CONFORME ITEM 6.2.2. DO TERMO DE REFERÊNCIA.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KOSLOWSKY MEES MATTOS</author>
  </authors>
  <commentList>
    <comment ref="I2" authorId="0" shapeId="0" xr:uid="{EBC9999E-0DA8-4BD4-B5FB-233D2DA757C9}">
      <text>
        <r>
          <rPr>
            <b/>
            <sz val="9"/>
            <color indexed="81"/>
            <rFont val="Segoe UI"/>
            <family val="2"/>
          </rPr>
          <t xml:space="preserve">LETÍCIA - SEGECON/FPOLIS: </t>
        </r>
        <r>
          <rPr>
            <sz val="9"/>
            <color indexed="81"/>
            <rFont val="Segoe UI"/>
            <family val="2"/>
          </rPr>
          <t>CONFORME ITEM 6.2.2. DO TERMO DE REFERÊNCIA.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KOSLOWSKY MEES MATTOS</author>
  </authors>
  <commentList>
    <comment ref="I2" authorId="0" shapeId="0" xr:uid="{D12D003A-614E-4862-9CAE-30A735051D1F}">
      <text>
        <r>
          <rPr>
            <b/>
            <sz val="9"/>
            <color indexed="81"/>
            <rFont val="Segoe UI"/>
            <family val="2"/>
          </rPr>
          <t xml:space="preserve">LETÍCIA - SEGECON/FPOLIS: </t>
        </r>
        <r>
          <rPr>
            <sz val="9"/>
            <color indexed="81"/>
            <rFont val="Segoe UI"/>
            <family val="2"/>
          </rPr>
          <t>CONFORME ITEM 6.2.2. DO TERMO DE REFERÊNCIA.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KOSLOWSKY MEES MATTOS</author>
  </authors>
  <commentList>
    <comment ref="I2" authorId="0" shapeId="0" xr:uid="{1243E8AB-6065-4567-B671-9DA49BA289E7}">
      <text>
        <r>
          <rPr>
            <b/>
            <sz val="9"/>
            <color indexed="81"/>
            <rFont val="Segoe UI"/>
            <family val="2"/>
          </rPr>
          <t xml:space="preserve">LETÍCIA - SEGECON/FPOLIS: </t>
        </r>
        <r>
          <rPr>
            <sz val="9"/>
            <color indexed="81"/>
            <rFont val="Segoe UI"/>
            <family val="2"/>
          </rPr>
          <t>CONFORME ITEM 6.2.2. DO TERMO DE REFERÊNCIA.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KOSLOWSKY MEES MATTOS</author>
  </authors>
  <commentList>
    <comment ref="I2" authorId="0" shapeId="0" xr:uid="{D45B332C-8153-478E-965D-A03B52317FFF}">
      <text>
        <r>
          <rPr>
            <b/>
            <sz val="9"/>
            <color indexed="81"/>
            <rFont val="Segoe UI"/>
            <family val="2"/>
          </rPr>
          <t xml:space="preserve">LETÍCIA - SEGECON/FPOLIS: </t>
        </r>
        <r>
          <rPr>
            <sz val="9"/>
            <color indexed="81"/>
            <rFont val="Segoe UI"/>
            <family val="2"/>
          </rPr>
          <t>CONFORME ITEM 6.2.2. DO TERMO DE REFERÊNCIA.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KOSLOWSKY MEES MATTOS</author>
  </authors>
  <commentList>
    <comment ref="I2" authorId="0" shapeId="0" xr:uid="{877D98DE-D1FF-4992-A374-0E6F98C368A6}">
      <text>
        <r>
          <rPr>
            <b/>
            <sz val="9"/>
            <color indexed="81"/>
            <rFont val="Segoe UI"/>
            <family val="2"/>
          </rPr>
          <t xml:space="preserve">LETÍCIA - SEGECON/FPOLIS: </t>
        </r>
        <r>
          <rPr>
            <sz val="9"/>
            <color indexed="81"/>
            <rFont val="Segoe UI"/>
            <family val="2"/>
          </rPr>
          <t>CONFORME ITEM 6.2.2. DO TERMO DE REFERÊNCIA.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KOSLOWSKY MEES MATTOS</author>
  </authors>
  <commentList>
    <comment ref="I2" authorId="0" shapeId="0" xr:uid="{C634DC11-D648-4FD0-9864-66BEB66BA5C2}">
      <text>
        <r>
          <rPr>
            <b/>
            <sz val="9"/>
            <color indexed="81"/>
            <rFont val="Segoe UI"/>
            <family val="2"/>
          </rPr>
          <t xml:space="preserve">LETÍCIA - SEGECON/FPOLIS: </t>
        </r>
        <r>
          <rPr>
            <sz val="9"/>
            <color indexed="81"/>
            <rFont val="Segoe UI"/>
            <family val="2"/>
          </rPr>
          <t>CONFORME ITEM 6.2.2. DO TERMO DE REFERÊNCIA.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KOSLOWSKY MEES MATTOS</author>
  </authors>
  <commentList>
    <comment ref="I2" authorId="0" shapeId="0" xr:uid="{47B151F0-5980-49BA-8EEF-B7C4C00302DD}">
      <text>
        <r>
          <rPr>
            <b/>
            <sz val="9"/>
            <color indexed="81"/>
            <rFont val="Segoe UI"/>
            <family val="2"/>
          </rPr>
          <t xml:space="preserve">LETÍCIA - SEGECON/FPOLIS: </t>
        </r>
        <r>
          <rPr>
            <sz val="9"/>
            <color indexed="81"/>
            <rFont val="Segoe UI"/>
            <family val="2"/>
          </rPr>
          <t>CONFORME ITEM 6.2.2. DO TERMO DE REFERÊNCIA.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- SEGECON FPOLIS</author>
  </authors>
  <commentList>
    <comment ref="G3" authorId="0" shapeId="0" xr:uid="{B80BADCC-E938-453A-9985-703222D7E791}">
      <text>
        <r>
          <rPr>
            <b/>
            <sz val="9"/>
            <color indexed="81"/>
            <rFont val="Segoe UI"/>
            <family val="2"/>
          </rPr>
          <t>LETICIA - SEGECON: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CUIDAR</t>
        </r>
        <r>
          <rPr>
            <sz val="9"/>
            <color indexed="81"/>
            <rFont val="Segoe UI"/>
            <family val="2"/>
          </rPr>
          <t xml:space="preserve"> -</t>
        </r>
        <r>
          <rPr>
            <b/>
            <sz val="9"/>
            <color indexed="81"/>
            <rFont val="Segoe UI"/>
            <family val="2"/>
          </rPr>
          <t xml:space="preserve"> MÁXIMO</t>
        </r>
        <r>
          <rPr>
            <sz val="9"/>
            <color indexed="81"/>
            <rFont val="Segoe UI"/>
            <family val="2"/>
          </rPr>
          <t xml:space="preserve"> </t>
        </r>
        <r>
          <rPr>
            <b/>
            <sz val="9"/>
            <color indexed="81"/>
            <rFont val="Segoe UI"/>
            <family val="2"/>
          </rPr>
          <t>50%</t>
        </r>
        <r>
          <rPr>
            <sz val="9"/>
            <color indexed="81"/>
            <rFont val="Segoe UI"/>
            <family val="2"/>
          </rPr>
          <t xml:space="preserve"> </t>
        </r>
        <r>
          <rPr>
            <u/>
            <sz val="9"/>
            <color indexed="81"/>
            <rFont val="Segoe UI"/>
            <family val="2"/>
          </rPr>
          <t>POR ÓRGÃO</t>
        </r>
        <r>
          <rPr>
            <sz val="9"/>
            <color indexed="81"/>
            <rFont val="Segoe UI"/>
            <family val="2"/>
          </rPr>
          <t>!!</t>
        </r>
      </text>
    </comment>
  </commentList>
</comments>
</file>

<file path=xl/sharedStrings.xml><?xml version="1.0" encoding="utf-8"?>
<sst xmlns="http://schemas.openxmlformats.org/spreadsheetml/2006/main" count="1511" uniqueCount="114">
  <si>
    <t>Saldo / Automático</t>
  </si>
  <si>
    <t>...../...../......</t>
  </si>
  <si>
    <t>ALERTA</t>
  </si>
  <si>
    <t>Unidade</t>
  </si>
  <si>
    <t>SALDO</t>
  </si>
  <si>
    <t>Qtde Registrada</t>
  </si>
  <si>
    <t>Valor Total Utilizado</t>
  </si>
  <si>
    <t>Valor Utilizado</t>
  </si>
  <si>
    <t>% Aditivos</t>
  </si>
  <si>
    <t>% Utilizado</t>
  </si>
  <si>
    <t>Qtde Utilizada</t>
  </si>
  <si>
    <t>Peça</t>
  </si>
  <si>
    <t>339030.24</t>
  </si>
  <si>
    <t>339030.42</t>
  </si>
  <si>
    <t>339030.25</t>
  </si>
  <si>
    <t>Valor Total da Ata</t>
  </si>
  <si>
    <t>Empresa</t>
  </si>
  <si>
    <t>Detalhamento</t>
  </si>
  <si>
    <t xml:space="preserve">Valor Unitário </t>
  </si>
  <si>
    <t xml:space="preserve">Total Registrado </t>
  </si>
  <si>
    <t>Marca/Modelo</t>
  </si>
  <si>
    <t>AF nº xxxx/2024 Quantidade</t>
  </si>
  <si>
    <t>Quantidade Registrada</t>
  </si>
  <si>
    <t>Item</t>
  </si>
  <si>
    <t>Valor Unitário</t>
  </si>
  <si>
    <t>Lote</t>
  </si>
  <si>
    <t>Metro</t>
  </si>
  <si>
    <t>Kit</t>
  </si>
  <si>
    <t>peça</t>
  </si>
  <si>
    <t>Descrição (conforme especificação em edital)</t>
  </si>
  <si>
    <t>CONTROLE DO GESTOR:</t>
  </si>
  <si>
    <r>
      <t xml:space="preserve">Órgão: </t>
    </r>
    <r>
      <rPr>
        <b/>
        <sz val="11"/>
        <rFont val="Calibri"/>
        <family val="2"/>
        <scheme val="minor"/>
      </rPr>
      <t>XXXXX</t>
    </r>
    <r>
      <rPr>
        <sz val="11"/>
        <rFont val="Calibri"/>
        <family val="2"/>
        <scheme val="minor"/>
      </rPr>
      <t xml:space="preserve"> - </t>
    </r>
    <r>
      <rPr>
        <u/>
        <sz val="11"/>
        <rFont val="Calibri"/>
        <family val="2"/>
        <scheme val="minor"/>
      </rPr>
      <t>Quantidade cedida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por Órgão</t>
    </r>
  </si>
  <si>
    <t>SGPe (ÓRGÃO) XXX/2024</t>
  </si>
  <si>
    <r>
      <rPr>
        <b/>
        <sz val="11"/>
        <rFont val="Calibri"/>
        <family val="2"/>
        <scheme val="minor"/>
      </rPr>
      <t>Qtde Registrada</t>
    </r>
    <r>
      <rPr>
        <sz val="11"/>
        <rFont val="Calibri"/>
        <family val="2"/>
        <scheme val="minor"/>
      </rPr>
      <t xml:space="preserve"> UDESC</t>
    </r>
  </si>
  <si>
    <r>
      <rPr>
        <sz val="12"/>
        <rFont val="Calibri"/>
        <family val="2"/>
        <scheme val="minor"/>
      </rPr>
      <t xml:space="preserve">Total </t>
    </r>
    <r>
      <rPr>
        <b/>
        <sz val="12"/>
        <rFont val="Calibri"/>
        <family val="2"/>
        <scheme val="minor"/>
      </rPr>
      <t xml:space="preserve">disponível </t>
    </r>
    <r>
      <rPr>
        <sz val="12"/>
        <rFont val="Calibri"/>
        <family val="2"/>
        <scheme val="minor"/>
      </rPr>
      <t>para CARONA</t>
    </r>
  </si>
  <si>
    <r>
      <rPr>
        <b/>
        <sz val="12"/>
        <rFont val="Calibri"/>
        <family val="2"/>
        <scheme val="minor"/>
      </rPr>
      <t>Saldo</t>
    </r>
    <r>
      <rPr>
        <sz val="12"/>
        <rFont val="Calibri"/>
        <family val="2"/>
        <scheme val="minor"/>
      </rPr>
      <t xml:space="preserve"> para CARONA</t>
    </r>
  </si>
  <si>
    <t>% Cedido para Carona</t>
  </si>
  <si>
    <t xml:space="preserve">Valor Cedido </t>
  </si>
  <si>
    <t>PE 1222/2024 SRP - (SGPE DE ORIGEM: 19653/2024)</t>
  </si>
  <si>
    <t>OBJETO: AQUISIÇÃO DE FERRAMENTAS E MATERIAIS DE CONSTRUÇÃO PARA A UDESC - RELANÇAMENTO</t>
  </si>
  <si>
    <r>
      <rPr>
        <b/>
        <sz val="12"/>
        <rFont val="Calibri"/>
        <family val="2"/>
        <scheme val="minor"/>
      </rPr>
      <t>PE 1222/2024 SRP</t>
    </r>
    <r>
      <rPr>
        <sz val="12"/>
        <rFont val="Calibri"/>
        <family val="2"/>
        <scheme val="minor"/>
      </rPr>
      <t xml:space="preserve"> - (SGPE DE ORIGEM: 19653/2024)</t>
    </r>
  </si>
  <si>
    <r>
      <rPr>
        <b/>
        <sz val="12"/>
        <rFont val="Calibri"/>
        <family val="2"/>
        <scheme val="minor"/>
      </rPr>
      <t>OBJETO:</t>
    </r>
    <r>
      <rPr>
        <sz val="12"/>
        <rFont val="Calibri"/>
        <family val="2"/>
        <scheme val="minor"/>
      </rPr>
      <t xml:space="preserve"> AQUISIÇÃO DE FERRAMENTAS E MATERIAIS DE CONSTRUÇÃO PARA A UDESC - RELANÇAMENTO</t>
    </r>
  </si>
  <si>
    <r>
      <t xml:space="preserve">VIGÊNCIA DA ATA: 30/09/2024 </t>
    </r>
    <r>
      <rPr>
        <b/>
        <sz val="12"/>
        <rFont val="Calibri"/>
        <family val="2"/>
        <scheme val="minor"/>
      </rPr>
      <t>até 30/09/2025</t>
    </r>
  </si>
  <si>
    <r>
      <t xml:space="preserve">CENTRO PARTICIPANTE: </t>
    </r>
    <r>
      <rPr>
        <b/>
        <sz val="12"/>
        <rFont val="Calibri"/>
        <family val="2"/>
        <scheme val="minor"/>
      </rPr>
      <t>REITORIA/SEMS</t>
    </r>
  </si>
  <si>
    <r>
      <rPr>
        <b/>
        <sz val="12"/>
        <rFont val="Calibri"/>
        <family val="2"/>
        <scheme val="minor"/>
      </rPr>
      <t xml:space="preserve">OBS: VALOR </t>
    </r>
    <r>
      <rPr>
        <b/>
        <u/>
        <sz val="12"/>
        <rFont val="Calibri"/>
        <family val="2"/>
        <scheme val="minor"/>
      </rPr>
      <t>MÍNIMO</t>
    </r>
    <r>
      <rPr>
        <b/>
        <sz val="12"/>
        <rFont val="Calibri"/>
        <family val="2"/>
        <scheme val="minor"/>
      </rPr>
      <t xml:space="preserve"> DA AF:</t>
    </r>
    <r>
      <rPr>
        <sz val="12"/>
        <rFont val="Calibri"/>
        <family val="2"/>
        <scheme val="minor"/>
      </rPr>
      <t xml:space="preserve"> </t>
    </r>
    <r>
      <rPr>
        <b/>
        <u/>
        <sz val="12"/>
        <rFont val="Calibri"/>
        <family val="2"/>
        <scheme val="minor"/>
      </rPr>
      <t>R$ 200,00</t>
    </r>
  </si>
  <si>
    <r>
      <rPr>
        <b/>
        <sz val="12"/>
        <rFont val="Calibri"/>
        <family val="2"/>
        <scheme val="minor"/>
      </rPr>
      <t xml:space="preserve">OBS: </t>
    </r>
    <r>
      <rPr>
        <sz val="12"/>
        <rFont val="Calibri"/>
        <family val="2"/>
        <scheme val="minor"/>
      </rPr>
      <t xml:space="preserve">Prazo de Entrega: 20 dias corridos (item 6.2.1 T.R) / Prazo de Pagamento: 30 dias (item 9.1. T.R) </t>
    </r>
  </si>
  <si>
    <t>TROPICAL MADEIRAS LTDA, CNPJ 30.790.716/0001-09</t>
  </si>
  <si>
    <t xml:space="preserve">CAIXA para MASSA, PLÁSTICA na cor AZUL, com 50 LITROS </t>
  </si>
  <si>
    <t>ARGAMASSA, SACA 20KG</t>
  </si>
  <si>
    <t>CIMENTO, SACO COM 50 KG, CIMENTO CPIV</t>
  </si>
  <si>
    <t>CAL HIDRATADO, EMBALAGEM COM 20 KG</t>
  </si>
  <si>
    <t>CIMENTO COLA, AC2, SACA DE 20kg</t>
  </si>
  <si>
    <t>CIMENTO COLA, AC3, SACA DE 20kg</t>
  </si>
  <si>
    <t>Tijolo de argila, moldado e submetido a processo de secagem e queima em forno, com 06 furos, com 9cm de largura, por 14 cm de altura e 19 cm de comprimento.</t>
  </si>
  <si>
    <t>AREIA MÉDIA</t>
  </si>
  <si>
    <t xml:space="preserve">Brita número 2 </t>
  </si>
  <si>
    <t xml:space="preserve">Brita tamanho 4 </t>
  </si>
  <si>
    <t xml:space="preserve">TÁBUA EM MADEIRA DE ANGELIM PEDRA - PLAINADA - MEDIDA 2,5CM X 15CM X 6M. </t>
  </si>
  <si>
    <t>TÁBUA EM MADEIRA DE ANGELIM PEDRA - PLAINADA - MEDIDA 2,5CM X 30CM X 6M.</t>
  </si>
  <si>
    <t xml:space="preserve">CAIBRO EM MADEIRA DE ANGELIM PEDRA - PLAINADO - MEDIDA 5CM X 10CM X 6M. </t>
  </si>
  <si>
    <t>Chapa de compensado Naval 10mm, cor crua, dimensões 2,2mx1,6m</t>
  </si>
  <si>
    <t>Chapa de compensado 15mm, cor crua, dimensões 2,2mx1,6m</t>
  </si>
  <si>
    <t>CHAPA DE MDF, COR A ESCOLHER, TAMANHO (A X L) 2750 X 1830MM, ESPESSURA 15MM, PESO 54 KG, MADEIRA EUCALIPTO, ACABAMENTO REVESTIDO, GARANTIA 6 MESES, CERTIFICAÇÃO ECO</t>
  </si>
  <si>
    <t>Chapa de compensado Naval 3,5 mm, cor crua, dimensões 2,2mx1,6m</t>
  </si>
  <si>
    <t xml:space="preserve">Kit com duas torneiras para bebedouro refrigerador Karina Original. Compatível com os modelos K10 e K11. </t>
  </si>
  <si>
    <t xml:space="preserve">Cachimbo para bebedouro refrigerador IBBL, LIBELL e KARINA. </t>
  </si>
  <si>
    <t xml:space="preserve">Mangueira para bebedouro, compatível com as marcas IBBL, LIBELL E KARINA. Bitola de 1/4”, 6MM. Atóxica, compatível para instalações de purificador e filtro de água, aplica-se a todas as marcas e modelos de refrigerador que utilizam essa bitola. Comprimento: 1 metro. Transparente. </t>
  </si>
  <si>
    <t xml:space="preserve">Torneira para bebedouro refrigerador IBBL. Kit com duas peças, cinza ou branca. Dimensões: 4 X 8 X 9 CM. </t>
  </si>
  <si>
    <t xml:space="preserve">Torneira para bebedouro refrigerador LIBELL BRANCA MASTER/CGA/MGA. Kit com duas peças. Torneira branca com alavanca superior branca. </t>
  </si>
  <si>
    <t>Torneira para pia de cozinha, em metal cromado, ¼ de volta, bitola ½", tipo bica alta giratória, de bancada. </t>
  </si>
  <si>
    <t>REFIL DE FILTRO DE ÁGUA COM CARVÃO ATIVADO, COMPATÍVEL COM BEBEDOUROS INDUSTRIAIS COM ROSCA DE 1/2". VAZÃO: 60L/HORA. PRESSÃO DE OPERAÇÃO APROXIMADA: 19,6 A 392kPa. VIDA ÚTIL MÍNIMA DE 6000 LITROS. RETENÇÃO DE PARTÍCULAS CLASSE C OU SUPERIOR E COM REDUÇÃO DE CLORO LIVRE. MODELO DE REFERÊNCIA: ACQUABIOS MULTIUSO R 1/2" (ROSCA DE 1/2 POLEGADAS)</t>
  </si>
  <si>
    <t xml:space="preserve">Canaleta Split Cb 80X80 2 Metros P/ Ar Condicionado. A canaleta é de material plástico em pvc, na cor branca, com 2 metros de comprimento, não flexível, com 1 canal, de altura 80,00 mm e comprimento 80,00 mm. </t>
  </si>
  <si>
    <t xml:space="preserve">Duto tubo eletroduto corrugado, resistente, de 1 polegada C/guia, com 50 metros, cor preta, de material de Polietileno de alta densidade. </t>
  </si>
  <si>
    <t>SUL ÁGUA EQUIPAMENTOS LTDA , CNPJ 46.344.050/0001-97</t>
  </si>
  <si>
    <t>339030.24 </t>
  </si>
  <si>
    <t>339030.21</t>
  </si>
  <si>
    <t>Saco</t>
  </si>
  <si>
    <t>m³</t>
  </si>
  <si>
    <t>gerplast/azul</t>
  </si>
  <si>
    <t>axton/ac1</t>
  </si>
  <si>
    <t>votoran/cp2</t>
  </si>
  <si>
    <t>itaú/hidratado</t>
  </si>
  <si>
    <t>axton/ac2</t>
  </si>
  <si>
    <t>axton/ac3</t>
  </si>
  <si>
    <t>cerâmica/cerâmico</t>
  </si>
  <si>
    <t>extração/média</t>
  </si>
  <si>
    <t>extração/n2</t>
  </si>
  <si>
    <t>extração/n4</t>
  </si>
  <si>
    <t>própria/angelim</t>
  </si>
  <si>
    <t>chapanova/naval</t>
  </si>
  <si>
    <t>chapanova/cru</t>
  </si>
  <si>
    <t>chapanova/revestido</t>
  </si>
  <si>
    <t>KARINA/TORNEIRA</t>
  </si>
  <si>
    <t>LIBELL/PURIFICADOR</t>
  </si>
  <si>
    <t>IBIRA/MANGUEIRA</t>
  </si>
  <si>
    <t>IBBL/TORNEIRA</t>
  </si>
  <si>
    <t>LIBELL/TORNEIRA</t>
  </si>
  <si>
    <t>IMPERATRIZ/191C32 MIDWAY</t>
  </si>
  <si>
    <t>EF/POLIFIL 500A</t>
  </si>
  <si>
    <t>contrlbox/80x80</t>
  </si>
  <si>
    <t>maesi/1pol</t>
  </si>
  <si>
    <r>
      <t xml:space="preserve">CENTRO PARTICIPANTE: </t>
    </r>
    <r>
      <rPr>
        <b/>
        <sz val="12"/>
        <rFont val="Calibri"/>
        <family val="2"/>
        <scheme val="minor"/>
      </rPr>
      <t>CEART</t>
    </r>
  </si>
  <si>
    <r>
      <t xml:space="preserve">CENTRO PARTICIPANTE: </t>
    </r>
    <r>
      <rPr>
        <b/>
        <sz val="12"/>
        <rFont val="Calibri"/>
        <family val="2"/>
        <scheme val="minor"/>
      </rPr>
      <t>ESAG</t>
    </r>
  </si>
  <si>
    <r>
      <t xml:space="preserve">CENTRO PARTICIPANTE: </t>
    </r>
    <r>
      <rPr>
        <b/>
        <sz val="12"/>
        <rFont val="Calibri"/>
        <family val="2"/>
        <scheme val="minor"/>
      </rPr>
      <t>CEAD</t>
    </r>
  </si>
  <si>
    <r>
      <t xml:space="preserve">CENTRO PARTICIPANTE: </t>
    </r>
    <r>
      <rPr>
        <b/>
        <sz val="12"/>
        <rFont val="Calibri"/>
        <family val="2"/>
        <scheme val="minor"/>
      </rPr>
      <t>FAED</t>
    </r>
  </si>
  <si>
    <r>
      <t xml:space="preserve">CENTRO PARTICIPANTE: </t>
    </r>
    <r>
      <rPr>
        <b/>
        <sz val="12"/>
        <rFont val="Calibri"/>
        <family val="2"/>
        <scheme val="minor"/>
      </rPr>
      <t>CEFID</t>
    </r>
  </si>
  <si>
    <r>
      <t xml:space="preserve">CENTRO PARTICIPANTE: </t>
    </r>
    <r>
      <rPr>
        <b/>
        <sz val="12"/>
        <rFont val="Calibri"/>
        <family val="2"/>
        <scheme val="minor"/>
      </rPr>
      <t>CERES</t>
    </r>
  </si>
  <si>
    <r>
      <t xml:space="preserve">CENTRO PARTICIPANTE: </t>
    </r>
    <r>
      <rPr>
        <b/>
        <sz val="12"/>
        <rFont val="Calibri"/>
        <family val="2"/>
        <scheme val="minor"/>
      </rPr>
      <t>CESFI</t>
    </r>
  </si>
  <si>
    <r>
      <t>VIGÊNCIA DA ATA: 30/09/2024</t>
    </r>
    <r>
      <rPr>
        <b/>
        <sz val="11"/>
        <rFont val="Calibri"/>
        <family val="2"/>
        <scheme val="minor"/>
      </rPr>
      <t xml:space="preserve"> até 30/09/2025</t>
    </r>
  </si>
  <si>
    <r>
      <t>VIGÊNCIA DA ATA: 30/09/2024</t>
    </r>
    <r>
      <rPr>
        <b/>
        <sz val="12"/>
        <rFont val="Calibri"/>
        <family val="2"/>
        <scheme val="minor"/>
      </rPr>
      <t xml:space="preserve"> até 30/09/2025</t>
    </r>
  </si>
  <si>
    <t>Atualizado em 04/10/2024</t>
  </si>
  <si>
    <r>
      <t xml:space="preserve">OBJETO: </t>
    </r>
    <r>
      <rPr>
        <sz val="11"/>
        <rFont val="Calibri"/>
        <family val="2"/>
        <scheme val="minor"/>
      </rPr>
      <t>AQUISIÇÃO DE FERRAMENTAS E MATERIAIS DE CONSTRUÇÃO PARA A UDESC - RELANÇAMENTO</t>
    </r>
  </si>
  <si>
    <r>
      <t>PE 1222/2024 SRP</t>
    </r>
    <r>
      <rPr>
        <sz val="11"/>
        <rFont val="Calibri"/>
        <family val="2"/>
        <scheme val="minor"/>
      </rPr>
      <t xml:space="preserve"> - (SGPE DE ORIGEM: 19653/2024)</t>
    </r>
  </si>
  <si>
    <r>
      <t xml:space="preserve"> REGISTRO DE CARONA DA UDESC PARA OUTROS ÓRGÃOS:</t>
    </r>
    <r>
      <rPr>
        <sz val="14"/>
        <rFont val="Calibri"/>
        <family val="2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</si>
</sst>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u/>
      <sz val="11"/>
      <name val="Calibri"/>
      <family val="2"/>
      <scheme val="minor"/>
    </font>
    <font>
      <sz val="8"/>
      <name val="Arial"/>
      <family val="2"/>
    </font>
    <font>
      <u/>
      <sz val="9"/>
      <color indexed="81"/>
      <name val="Segoe UI"/>
      <family val="2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92D050"/>
        <bgColor indexed="1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0">
    <xf numFmtId="0" fontId="0" fillId="0" borderId="0"/>
    <xf numFmtId="0" fontId="8" fillId="0" borderId="0"/>
    <xf numFmtId="164" fontId="8" fillId="0" borderId="0" applyFill="0" applyBorder="0" applyAlignment="0" applyProtection="0"/>
    <xf numFmtId="165" fontId="8" fillId="0" borderId="0" applyFill="0" applyBorder="0" applyAlignment="0" applyProtection="0"/>
    <xf numFmtId="0" fontId="9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9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6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5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ill="0" applyBorder="0" applyAlignment="0" applyProtection="0"/>
    <xf numFmtId="43" fontId="8" fillId="0" borderId="0" applyFill="0" applyBorder="0" applyAlignment="0" applyProtection="0"/>
    <xf numFmtId="44" fontId="2" fillId="0" borderId="0" applyFont="0" applyFill="0" applyBorder="0" applyAlignment="0" applyProtection="0"/>
  </cellStyleXfs>
  <cellXfs count="158">
    <xf numFmtId="0" fontId="0" fillId="0" borderId="0" xfId="0"/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wrapText="1"/>
    </xf>
    <xf numFmtId="0" fontId="10" fillId="0" borderId="0" xfId="1" applyFont="1" applyFill="1" applyAlignment="1">
      <alignment vertical="center" wrapText="1"/>
    </xf>
    <xf numFmtId="0" fontId="10" fillId="0" borderId="0" xfId="1" applyFont="1" applyFill="1" applyAlignment="1" applyProtection="1">
      <alignment wrapText="1"/>
      <protection locked="0"/>
    </xf>
    <xf numFmtId="3" fontId="10" fillId="0" borderId="0" xfId="1" applyNumberFormat="1" applyFont="1" applyAlignment="1" applyProtection="1">
      <alignment wrapText="1"/>
      <protection locked="0"/>
    </xf>
    <xf numFmtId="168" fontId="12" fillId="8" borderId="2" xfId="1" applyNumberFormat="1" applyFont="1" applyFill="1" applyBorder="1" applyAlignment="1" applyProtection="1">
      <alignment horizontal="right"/>
      <protection locked="0"/>
    </xf>
    <xf numFmtId="168" fontId="12" fillId="8" borderId="3" xfId="1" applyNumberFormat="1" applyFont="1" applyFill="1" applyBorder="1" applyAlignment="1" applyProtection="1">
      <alignment horizontal="right"/>
      <protection locked="0"/>
    </xf>
    <xf numFmtId="9" fontId="12" fillId="8" borderId="4" xfId="13" applyFont="1" applyFill="1" applyBorder="1" applyAlignment="1" applyProtection="1">
      <alignment horizontal="right"/>
      <protection locked="0"/>
    </xf>
    <xf numFmtId="2" fontId="12" fillId="8" borderId="3" xfId="1" applyNumberFormat="1" applyFont="1" applyFill="1" applyBorder="1" applyAlignment="1">
      <alignment horizontal="right"/>
    </xf>
    <xf numFmtId="0" fontId="12" fillId="8" borderId="8" xfId="1" applyFont="1" applyFill="1" applyBorder="1" applyAlignment="1" applyProtection="1">
      <alignment horizontal="left"/>
      <protection locked="0"/>
    </xf>
    <xf numFmtId="0" fontId="12" fillId="8" borderId="13" xfId="1" applyFont="1" applyFill="1" applyBorder="1" applyAlignment="1" applyProtection="1">
      <alignment horizontal="left"/>
      <protection locked="0"/>
    </xf>
    <xf numFmtId="0" fontId="12" fillId="8" borderId="9" xfId="1" applyFont="1" applyFill="1" applyBorder="1" applyAlignment="1" applyProtection="1">
      <alignment horizontal="left"/>
      <protection locked="0"/>
    </xf>
    <xf numFmtId="0" fontId="12" fillId="8" borderId="0" xfId="1" applyFont="1" applyFill="1" applyBorder="1" applyAlignment="1" applyProtection="1">
      <alignment horizontal="left"/>
      <protection locked="0"/>
    </xf>
    <xf numFmtId="0" fontId="12" fillId="8" borderId="10" xfId="1" applyFont="1" applyFill="1" applyBorder="1" applyAlignment="1" applyProtection="1">
      <alignment horizontal="left"/>
      <protection locked="0"/>
    </xf>
    <xf numFmtId="0" fontId="12" fillId="8" borderId="12" xfId="1" applyFont="1" applyFill="1" applyBorder="1" applyAlignment="1" applyProtection="1">
      <alignment horizontal="left"/>
      <protection locked="0"/>
    </xf>
    <xf numFmtId="44" fontId="10" fillId="7" borderId="1" xfId="1" applyNumberFormat="1" applyFont="1" applyFill="1" applyBorder="1" applyAlignment="1">
      <alignment horizontal="center" vertical="center" wrapText="1"/>
    </xf>
    <xf numFmtId="4" fontId="10" fillId="0" borderId="0" xfId="1" applyNumberFormat="1" applyFont="1" applyFill="1" applyAlignment="1">
      <alignment horizontal="center" vertical="center" wrapText="1"/>
    </xf>
    <xf numFmtId="166" fontId="10" fillId="0" borderId="0" xfId="0" applyNumberFormat="1" applyFont="1" applyFill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 wrapText="1"/>
    </xf>
    <xf numFmtId="44" fontId="10" fillId="0" borderId="0" xfId="1" applyNumberFormat="1" applyFont="1" applyAlignment="1">
      <alignment wrapText="1"/>
    </xf>
    <xf numFmtId="0" fontId="8" fillId="0" borderId="1" xfId="0" applyFont="1" applyFill="1" applyBorder="1" applyAlignment="1">
      <alignment horizontal="center" vertical="center"/>
    </xf>
    <xf numFmtId="0" fontId="14" fillId="0" borderId="0" xfId="1" applyFont="1" applyFill="1" applyAlignment="1">
      <alignment horizontal="center" vertical="center" wrapText="1"/>
    </xf>
    <xf numFmtId="0" fontId="10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10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14" fillId="2" borderId="1" xfId="3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166" fontId="23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 applyProtection="1">
      <alignment horizontal="center" vertical="center" wrapText="1"/>
      <protection locked="0"/>
    </xf>
    <xf numFmtId="166" fontId="10" fillId="15" borderId="1" xfId="0" applyNumberFormat="1" applyFont="1" applyFill="1" applyBorder="1" applyAlignment="1">
      <alignment horizontal="center" vertical="center" wrapText="1"/>
    </xf>
    <xf numFmtId="3" fontId="10" fillId="16" borderId="5" xfId="1" applyNumberFormat="1" applyFont="1" applyFill="1" applyBorder="1" applyAlignment="1" applyProtection="1">
      <alignment horizontal="center" vertical="center" wrapText="1"/>
      <protection locked="0"/>
    </xf>
    <xf numFmtId="44" fontId="10" fillId="0" borderId="0" xfId="5" applyFont="1" applyAlignment="1">
      <alignment wrapText="1"/>
    </xf>
    <xf numFmtId="0" fontId="12" fillId="8" borderId="8" xfId="1" applyFont="1" applyFill="1" applyBorder="1" applyAlignment="1" applyProtection="1">
      <protection locked="0"/>
    </xf>
    <xf numFmtId="0" fontId="12" fillId="8" borderId="13" xfId="1" applyFont="1" applyFill="1" applyBorder="1" applyAlignment="1" applyProtection="1">
      <protection locked="0"/>
    </xf>
    <xf numFmtId="0" fontId="23" fillId="8" borderId="9" xfId="1" applyFont="1" applyFill="1" applyBorder="1" applyAlignment="1" applyProtection="1">
      <protection locked="0"/>
    </xf>
    <xf numFmtId="0" fontId="23" fillId="8" borderId="0" xfId="1" applyFont="1" applyFill="1" applyBorder="1" applyAlignment="1" applyProtection="1">
      <protection locked="0"/>
    </xf>
    <xf numFmtId="0" fontId="12" fillId="8" borderId="9" xfId="1" applyFont="1" applyFill="1" applyBorder="1" applyAlignment="1" applyProtection="1">
      <protection locked="0"/>
    </xf>
    <xf numFmtId="0" fontId="12" fillId="8" borderId="0" xfId="1" applyFont="1" applyFill="1" applyBorder="1" applyAlignment="1" applyProtection="1">
      <protection locked="0"/>
    </xf>
    <xf numFmtId="0" fontId="12" fillId="8" borderId="10" xfId="1" applyFont="1" applyFill="1" applyBorder="1" applyAlignment="1" applyProtection="1">
      <protection locked="0"/>
    </xf>
    <xf numFmtId="0" fontId="12" fillId="8" borderId="12" xfId="1" applyFont="1" applyFill="1" applyBorder="1" applyAlignment="1" applyProtection="1">
      <protection locked="0"/>
    </xf>
    <xf numFmtId="0" fontId="12" fillId="8" borderId="15" xfId="1" applyFont="1" applyFill="1" applyBorder="1" applyAlignment="1" applyProtection="1">
      <protection locked="0"/>
    </xf>
    <xf numFmtId="0" fontId="12" fillId="8" borderId="5" xfId="1" applyFont="1" applyFill="1" applyBorder="1" applyAlignment="1" applyProtection="1">
      <protection locked="0"/>
    </xf>
    <xf numFmtId="0" fontId="12" fillId="8" borderId="6" xfId="1" applyFont="1" applyFill="1" applyBorder="1" applyAlignment="1" applyProtection="1">
      <protection locked="0"/>
    </xf>
    <xf numFmtId="0" fontId="12" fillId="8" borderId="7" xfId="1" applyFont="1" applyFill="1" applyBorder="1" applyAlignment="1" applyProtection="1">
      <protection locked="0"/>
    </xf>
    <xf numFmtId="10" fontId="12" fillId="8" borderId="12" xfId="13" applyNumberFormat="1" applyFont="1" applyFill="1" applyBorder="1" applyAlignment="1" applyProtection="1">
      <protection locked="0"/>
    </xf>
    <xf numFmtId="10" fontId="12" fillId="8" borderId="11" xfId="13" applyNumberFormat="1" applyFont="1" applyFill="1" applyBorder="1" applyAlignment="1" applyProtection="1">
      <protection locked="0"/>
    </xf>
    <xf numFmtId="0" fontId="12" fillId="8" borderId="1" xfId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4" fillId="15" borderId="12" xfId="0" applyNumberFormat="1" applyFont="1" applyFill="1" applyBorder="1" applyAlignment="1">
      <alignment horizontal="center" vertical="center" wrapText="1"/>
    </xf>
    <xf numFmtId="0" fontId="14" fillId="15" borderId="11" xfId="0" applyNumberFormat="1" applyFont="1" applyFill="1" applyBorder="1" applyAlignment="1">
      <alignment horizontal="center" vertical="center" wrapText="1"/>
    </xf>
    <xf numFmtId="0" fontId="14" fillId="15" borderId="5" xfId="0" applyNumberFormat="1" applyFont="1" applyFill="1" applyBorder="1" applyAlignment="1">
      <alignment horizontal="center" vertical="center" wrapText="1"/>
    </xf>
    <xf numFmtId="0" fontId="14" fillId="15" borderId="6" xfId="0" applyNumberFormat="1" applyFont="1" applyFill="1" applyBorder="1" applyAlignment="1">
      <alignment horizontal="center" vertical="center" wrapText="1"/>
    </xf>
    <xf numFmtId="0" fontId="14" fillId="15" borderId="7" xfId="0" applyNumberFormat="1" applyFont="1" applyFill="1" applyBorder="1" applyAlignment="1">
      <alignment horizontal="center" vertical="center" wrapText="1"/>
    </xf>
    <xf numFmtId="3" fontId="10" fillId="5" borderId="2" xfId="1" applyNumberFormat="1" applyFont="1" applyFill="1" applyBorder="1" applyAlignment="1" applyProtection="1">
      <alignment horizontal="center" vertical="center" wrapText="1"/>
      <protection locked="0"/>
    </xf>
    <xf numFmtId="3" fontId="10" fillId="5" borderId="4" xfId="1" applyNumberFormat="1" applyFont="1" applyFill="1" applyBorder="1" applyAlignment="1" applyProtection="1">
      <alignment horizontal="center" vertical="center" wrapText="1"/>
      <protection locked="0"/>
    </xf>
    <xf numFmtId="0" fontId="12" fillId="7" borderId="12" xfId="0" applyNumberFormat="1" applyFont="1" applyFill="1" applyBorder="1" applyAlignment="1">
      <alignment horizontal="center" vertical="center" wrapText="1"/>
    </xf>
    <xf numFmtId="0" fontId="12" fillId="7" borderId="11" xfId="0" applyNumberFormat="1" applyFont="1" applyFill="1" applyBorder="1" applyAlignment="1">
      <alignment horizontal="center" vertical="center" wrapText="1"/>
    </xf>
    <xf numFmtId="0" fontId="12" fillId="7" borderId="1" xfId="0" applyNumberFormat="1" applyFont="1" applyFill="1" applyBorder="1" applyAlignment="1">
      <alignment horizontal="left" vertical="center" wrapText="1"/>
    </xf>
    <xf numFmtId="168" fontId="12" fillId="7" borderId="1" xfId="0" applyNumberFormat="1" applyFont="1" applyFill="1" applyBorder="1" applyAlignment="1">
      <alignment horizontal="left" vertical="center" wrapText="1"/>
    </xf>
    <xf numFmtId="3" fontId="12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1" applyFont="1" applyAlignment="1">
      <alignment wrapText="1"/>
    </xf>
    <xf numFmtId="0" fontId="12" fillId="7" borderId="12" xfId="0" applyNumberFormat="1" applyFont="1" applyFill="1" applyBorder="1" applyAlignment="1">
      <alignment vertical="center" wrapText="1"/>
    </xf>
    <xf numFmtId="168" fontId="12" fillId="7" borderId="11" xfId="0" applyNumberFormat="1" applyFont="1" applyFill="1" applyBorder="1" applyAlignment="1">
      <alignment vertical="center" wrapText="1"/>
    </xf>
    <xf numFmtId="0" fontId="12" fillId="12" borderId="5" xfId="0" applyNumberFormat="1" applyFont="1" applyFill="1" applyBorder="1" applyAlignment="1">
      <alignment horizontal="center" vertical="center" wrapText="1"/>
    </xf>
    <xf numFmtId="0" fontId="12" fillId="12" borderId="6" xfId="0" applyNumberFormat="1" applyFont="1" applyFill="1" applyBorder="1" applyAlignment="1">
      <alignment horizontal="center" vertical="center" wrapText="1"/>
    </xf>
    <xf numFmtId="0" fontId="12" fillId="12" borderId="7" xfId="0" applyNumberFormat="1" applyFont="1" applyFill="1" applyBorder="1" applyAlignment="1">
      <alignment horizontal="center" vertical="center" wrapText="1"/>
    </xf>
    <xf numFmtId="0" fontId="25" fillId="11" borderId="1" xfId="0" applyFont="1" applyFill="1" applyBorder="1" applyAlignment="1">
      <alignment horizontal="center" vertical="center" wrapText="1"/>
    </xf>
    <xf numFmtId="0" fontId="25" fillId="11" borderId="1" xfId="0" applyFont="1" applyFill="1" applyBorder="1" applyAlignment="1">
      <alignment horizontal="center" vertical="center"/>
    </xf>
    <xf numFmtId="168" fontId="12" fillId="11" borderId="0" xfId="1" applyNumberFormat="1" applyFont="1" applyFill="1" applyAlignment="1">
      <alignment horizontal="center" vertical="center" wrapText="1"/>
    </xf>
    <xf numFmtId="166" fontId="12" fillId="11" borderId="1" xfId="1" applyNumberFormat="1" applyFont="1" applyFill="1" applyBorder="1" applyAlignment="1">
      <alignment horizontal="center" vertical="center" wrapText="1"/>
    </xf>
    <xf numFmtId="0" fontId="12" fillId="11" borderId="1" xfId="1" applyFont="1" applyFill="1" applyBorder="1" applyAlignment="1" applyProtection="1">
      <alignment horizontal="center" vertical="center" wrapText="1"/>
      <protection locked="0"/>
    </xf>
    <xf numFmtId="0" fontId="1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1" applyFont="1" applyFill="1" applyAlignment="1">
      <alignment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5" fillId="1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168" fontId="12" fillId="10" borderId="1" xfId="5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6" fontId="12" fillId="4" borderId="1" xfId="0" applyNumberFormat="1" applyFont="1" applyFill="1" applyBorder="1" applyAlignment="1">
      <alignment horizontal="center" vertical="center" wrapText="1"/>
    </xf>
    <xf numFmtId="3" fontId="12" fillId="3" borderId="1" xfId="1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1" applyNumberFormat="1" applyFont="1" applyBorder="1" applyAlignment="1" applyProtection="1">
      <alignment horizontal="center" vertical="center" wrapText="1"/>
      <protection locked="0"/>
    </xf>
    <xf numFmtId="1" fontId="12" fillId="0" borderId="1" xfId="18" applyNumberFormat="1" applyFont="1" applyBorder="1" applyAlignment="1" applyProtection="1">
      <alignment horizontal="center" vertical="center" wrapText="1"/>
      <protection locked="0"/>
    </xf>
    <xf numFmtId="1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1" fontId="12" fillId="0" borderId="1" xfId="1" applyNumberFormat="1" applyFont="1" applyBorder="1" applyAlignment="1">
      <alignment wrapText="1"/>
    </xf>
    <xf numFmtId="0" fontId="12" fillId="0" borderId="3" xfId="1" applyFont="1" applyBorder="1" applyAlignment="1">
      <alignment horizontal="center" vertical="center" wrapText="1"/>
    </xf>
    <xf numFmtId="0" fontId="25" fillId="10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8" fontId="12" fillId="10" borderId="1" xfId="5" applyNumberFormat="1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/>
    </xf>
    <xf numFmtId="0" fontId="12" fillId="0" borderId="4" xfId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8" fontId="12" fillId="0" borderId="1" xfId="5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horizontal="center" vertical="center" wrapText="1"/>
    </xf>
    <xf numFmtId="4" fontId="12" fillId="0" borderId="0" xfId="1" applyNumberFormat="1" applyFont="1" applyFill="1" applyAlignment="1">
      <alignment horizontal="center" vertical="center" wrapText="1"/>
    </xf>
    <xf numFmtId="0" fontId="12" fillId="0" borderId="0" xfId="1" applyFont="1" applyFill="1" applyAlignment="1">
      <alignment horizontal="center" vertical="center"/>
    </xf>
    <xf numFmtId="168" fontId="12" fillId="0" borderId="0" xfId="5" applyNumberFormat="1" applyFont="1" applyFill="1" applyAlignment="1">
      <alignment horizontal="center" vertical="center" wrapText="1"/>
    </xf>
    <xf numFmtId="0" fontId="26" fillId="0" borderId="0" xfId="1" applyFont="1" applyFill="1" applyAlignment="1" applyProtection="1">
      <alignment wrapText="1"/>
      <protection locked="0"/>
    </xf>
    <xf numFmtId="166" fontId="12" fillId="0" borderId="0" xfId="0" applyNumberFormat="1" applyFont="1" applyFill="1" applyAlignment="1">
      <alignment horizontal="center" vertical="center" wrapText="1"/>
    </xf>
    <xf numFmtId="3" fontId="12" fillId="0" borderId="0" xfId="1" applyNumberFormat="1" applyFont="1" applyAlignment="1" applyProtection="1">
      <alignment wrapText="1"/>
      <protection locked="0"/>
    </xf>
    <xf numFmtId="44" fontId="12" fillId="0" borderId="0" xfId="5" applyFont="1" applyAlignment="1" applyProtection="1">
      <alignment wrapText="1"/>
      <protection locked="0"/>
    </xf>
    <xf numFmtId="0" fontId="12" fillId="0" borderId="0" xfId="1" applyFont="1" applyFill="1" applyAlignment="1" applyProtection="1">
      <alignment wrapText="1"/>
      <protection locked="0"/>
    </xf>
    <xf numFmtId="0" fontId="12" fillId="0" borderId="0" xfId="1" applyFont="1" applyAlignment="1" applyProtection="1">
      <alignment wrapText="1"/>
      <protection locked="0"/>
    </xf>
    <xf numFmtId="0" fontId="25" fillId="10" borderId="4" xfId="0" applyFont="1" applyFill="1" applyBorder="1" applyAlignment="1">
      <alignment horizontal="center" vertical="center" wrapText="1"/>
    </xf>
    <xf numFmtId="0" fontId="12" fillId="13" borderId="16" xfId="1" applyFont="1" applyFill="1" applyBorder="1" applyAlignment="1">
      <alignment horizontal="center" vertical="center" wrapText="1"/>
    </xf>
    <xf numFmtId="0" fontId="12" fillId="13" borderId="17" xfId="1" applyFont="1" applyFill="1" applyBorder="1" applyAlignment="1">
      <alignment horizontal="center" vertical="center" wrapText="1"/>
    </xf>
    <xf numFmtId="0" fontId="12" fillId="13" borderId="18" xfId="1" applyFont="1" applyFill="1" applyBorder="1" applyAlignment="1">
      <alignment horizontal="center" vertical="center" wrapText="1"/>
    </xf>
    <xf numFmtId="166" fontId="26" fillId="0" borderId="0" xfId="1" applyNumberFormat="1" applyFont="1" applyFill="1" applyAlignment="1" applyProtection="1">
      <alignment wrapText="1"/>
      <protection locked="0"/>
    </xf>
    <xf numFmtId="0" fontId="19" fillId="14" borderId="1" xfId="0" applyNumberFormat="1" applyFont="1" applyFill="1" applyBorder="1" applyAlignment="1">
      <alignment horizontal="center" vertical="center" wrapText="1"/>
    </xf>
    <xf numFmtId="0" fontId="19" fillId="14" borderId="5" xfId="0" applyNumberFormat="1" applyFont="1" applyFill="1" applyBorder="1" applyAlignment="1">
      <alignment horizontal="center" vertical="center" wrapText="1"/>
    </xf>
    <xf numFmtId="0" fontId="12" fillId="14" borderId="5" xfId="0" applyNumberFormat="1" applyFont="1" applyFill="1" applyBorder="1" applyAlignment="1">
      <alignment horizontal="center" vertical="center" wrapText="1"/>
    </xf>
    <xf numFmtId="0" fontId="12" fillId="14" borderId="6" xfId="0" applyNumberFormat="1" applyFont="1" applyFill="1" applyBorder="1" applyAlignment="1">
      <alignment horizontal="center" vertical="center" wrapText="1"/>
    </xf>
    <xf numFmtId="0" fontId="12" fillId="14" borderId="7" xfId="0" applyNumberFormat="1" applyFont="1" applyFill="1" applyBorder="1" applyAlignment="1">
      <alignment horizontal="center" vertical="center" wrapText="1"/>
    </xf>
    <xf numFmtId="0" fontId="23" fillId="14" borderId="12" xfId="0" applyNumberFormat="1" applyFont="1" applyFill="1" applyBorder="1" applyAlignment="1">
      <alignment horizontal="center" vertical="center" wrapText="1"/>
    </xf>
    <xf numFmtId="0" fontId="23" fillId="14" borderId="11" xfId="0" applyNumberFormat="1" applyFont="1" applyFill="1" applyBorder="1" applyAlignment="1">
      <alignment horizontal="center" vertical="center" wrapText="1"/>
    </xf>
    <xf numFmtId="0" fontId="23" fillId="14" borderId="5" xfId="0" applyNumberFormat="1" applyFont="1" applyFill="1" applyBorder="1" applyAlignment="1">
      <alignment horizontal="center" vertical="center" wrapText="1"/>
    </xf>
    <xf numFmtId="0" fontId="23" fillId="14" borderId="6" xfId="0" applyNumberFormat="1" applyFont="1" applyFill="1" applyBorder="1" applyAlignment="1">
      <alignment horizontal="center" vertical="center" wrapText="1"/>
    </xf>
    <xf numFmtId="0" fontId="23" fillId="14" borderId="7" xfId="0" applyNumberFormat="1" applyFont="1" applyFill="1" applyBorder="1" applyAlignment="1">
      <alignment horizontal="center" vertical="center" wrapText="1"/>
    </xf>
    <xf numFmtId="0" fontId="27" fillId="11" borderId="1" xfId="0" applyFont="1" applyFill="1" applyBorder="1" applyAlignment="1">
      <alignment horizontal="center" vertical="center" wrapText="1"/>
    </xf>
    <xf numFmtId="0" fontId="27" fillId="11" borderId="1" xfId="0" applyFont="1" applyFill="1" applyBorder="1" applyAlignment="1">
      <alignment horizontal="center" vertical="center"/>
    </xf>
    <xf numFmtId="0" fontId="12" fillId="2" borderId="1" xfId="1" applyFont="1" applyFill="1" applyBorder="1" applyAlignment="1" applyProtection="1">
      <alignment horizontal="center" vertical="center" wrapText="1"/>
    </xf>
    <xf numFmtId="166" fontId="12" fillId="2" borderId="1" xfId="1" applyNumberFormat="1" applyFont="1" applyFill="1" applyBorder="1" applyAlignment="1">
      <alignment horizontal="center" vertical="center" wrapText="1"/>
    </xf>
    <xf numFmtId="168" fontId="12" fillId="2" borderId="1" xfId="3" applyNumberFormat="1" applyFont="1" applyFill="1" applyBorder="1" applyAlignment="1" applyProtection="1">
      <alignment horizontal="center" vertical="center" wrapText="1"/>
    </xf>
    <xf numFmtId="168" fontId="12" fillId="2" borderId="5" xfId="3" applyNumberFormat="1" applyFont="1" applyFill="1" applyBorder="1" applyAlignment="1" applyProtection="1">
      <alignment horizontal="center" vertical="center" wrapText="1"/>
    </xf>
    <xf numFmtId="0" fontId="12" fillId="6" borderId="1" xfId="0" applyNumberFormat="1" applyFont="1" applyFill="1" applyBorder="1" applyAlignment="1">
      <alignment horizontal="center" vertical="center" wrapText="1"/>
    </xf>
    <xf numFmtId="3" fontId="12" fillId="9" borderId="5" xfId="1" applyNumberFormat="1" applyFont="1" applyFill="1" applyBorder="1" applyAlignment="1" applyProtection="1">
      <alignment horizontal="center" vertical="center" wrapText="1"/>
      <protection locked="0"/>
    </xf>
    <xf numFmtId="44" fontId="12" fillId="7" borderId="1" xfId="1" applyNumberFormat="1" applyFont="1" applyFill="1" applyBorder="1" applyAlignment="1">
      <alignment horizontal="center" vertical="center" wrapText="1"/>
    </xf>
    <xf numFmtId="44" fontId="12" fillId="7" borderId="5" xfId="1" applyNumberFormat="1" applyFont="1" applyFill="1" applyBorder="1" applyAlignment="1">
      <alignment vertical="center" wrapText="1"/>
    </xf>
    <xf numFmtId="0" fontId="23" fillId="0" borderId="0" xfId="1" applyFont="1" applyFill="1" applyAlignment="1">
      <alignment horizontal="center" vertical="center" wrapText="1"/>
    </xf>
    <xf numFmtId="44" fontId="12" fillId="0" borderId="0" xfId="1" applyNumberFormat="1" applyFont="1" applyAlignment="1">
      <alignment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8" fillId="15" borderId="6" xfId="0" applyFont="1" applyFill="1" applyBorder="1" applyAlignment="1">
      <alignment horizontal="center" vertical="center" wrapText="1"/>
    </xf>
    <xf numFmtId="0" fontId="18" fillId="15" borderId="7" xfId="0" applyFont="1" applyFill="1" applyBorder="1" applyAlignment="1">
      <alignment horizontal="center" vertical="center" wrapText="1"/>
    </xf>
    <xf numFmtId="0" fontId="10" fillId="15" borderId="5" xfId="0" applyNumberFormat="1" applyFont="1" applyFill="1" applyBorder="1" applyAlignment="1">
      <alignment horizontal="center" vertical="center" wrapText="1"/>
    </xf>
    <xf numFmtId="0" fontId="10" fillId="15" borderId="7" xfId="0" applyNumberFormat="1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2" fillId="8" borderId="5" xfId="1" applyFont="1" applyFill="1" applyBorder="1" applyAlignment="1">
      <alignment horizontal="center" vertical="center" wrapText="1"/>
    </xf>
    <xf numFmtId="0" fontId="12" fillId="8" borderId="6" xfId="1" applyFont="1" applyFill="1" applyBorder="1" applyAlignment="1">
      <alignment horizontal="center" vertical="center" wrapText="1"/>
    </xf>
    <xf numFmtId="0" fontId="12" fillId="8" borderId="7" xfId="1" applyFont="1" applyFill="1" applyBorder="1" applyAlignment="1">
      <alignment horizontal="center" vertical="center" wrapText="1"/>
    </xf>
    <xf numFmtId="168" fontId="12" fillId="8" borderId="13" xfId="1" applyNumberFormat="1" applyFont="1" applyFill="1" applyBorder="1" applyAlignment="1" applyProtection="1">
      <alignment horizontal="center"/>
      <protection locked="0"/>
    </xf>
    <xf numFmtId="168" fontId="12" fillId="8" borderId="14" xfId="1" applyNumberFormat="1" applyFont="1" applyFill="1" applyBorder="1" applyAlignment="1" applyProtection="1">
      <alignment horizontal="center"/>
      <protection locked="0"/>
    </xf>
    <xf numFmtId="44" fontId="23" fillId="8" borderId="0" xfId="1" applyNumberFormat="1" applyFont="1" applyFill="1" applyBorder="1" applyAlignment="1" applyProtection="1">
      <alignment horizontal="center"/>
      <protection locked="0"/>
    </xf>
    <xf numFmtId="44" fontId="23" fillId="8" borderId="15" xfId="1" applyNumberFormat="1" applyFont="1" applyFill="1" applyBorder="1" applyAlignment="1" applyProtection="1">
      <alignment horizontal="center"/>
      <protection locked="0"/>
    </xf>
  </cellXfs>
  <cellStyles count="80">
    <cellStyle name="Moeda" xfId="5" builtinId="4"/>
    <cellStyle name="Moeda 10 2" xfId="14" xr:uid="{00000000-0005-0000-0000-000002000000}"/>
    <cellStyle name="Moeda 10 2 2" xfId="21" xr:uid="{00000000-0005-0000-0000-000002000000}"/>
    <cellStyle name="Moeda 10 2 2 2" xfId="57" xr:uid="{00000000-0005-0000-0000-000002000000}"/>
    <cellStyle name="Moeda 10 2 3" xfId="28" xr:uid="{00000000-0005-0000-0000-000001000000}"/>
    <cellStyle name="Moeda 10 2 3 2" xfId="64" xr:uid="{00000000-0005-0000-0000-000001000000}"/>
    <cellStyle name="Moeda 10 2 4" xfId="35" xr:uid="{00000000-0005-0000-0000-000002000000}"/>
    <cellStyle name="Moeda 10 2 4 2" xfId="71" xr:uid="{00000000-0005-0000-0000-000002000000}"/>
    <cellStyle name="Moeda 10 2 5" xfId="43" xr:uid="{00000000-0005-0000-0000-000002000000}"/>
    <cellStyle name="Moeda 10 2 5 2" xfId="79" xr:uid="{00000000-0005-0000-0000-000002000000}"/>
    <cellStyle name="Moeda 10 2 6" xfId="50" xr:uid="{00000000-0005-0000-0000-000002000000}"/>
    <cellStyle name="Moeda 2" xfId="6" xr:uid="{00000000-0005-0000-0000-000003000000}"/>
    <cellStyle name="Moeda 2 2" xfId="10" xr:uid="{00000000-0005-0000-0000-000004000000}"/>
    <cellStyle name="Moeda 3" xfId="9" xr:uid="{00000000-0005-0000-0000-000005000000}"/>
    <cellStyle name="Moeda 3 2" xfId="18" xr:uid="{00000000-0005-0000-0000-000005000000}"/>
    <cellStyle name="Moeda 3 2 2" xfId="54" xr:uid="{00000000-0005-0000-0000-000005000000}"/>
    <cellStyle name="Moeda 3 3" xfId="25" xr:uid="{00000000-0005-0000-0000-000004000000}"/>
    <cellStyle name="Moeda 3 3 2" xfId="61" xr:uid="{00000000-0005-0000-0000-000004000000}"/>
    <cellStyle name="Moeda 3 4" xfId="32" xr:uid="{00000000-0005-0000-0000-000005000000}"/>
    <cellStyle name="Moeda 3 4 2" xfId="68" xr:uid="{00000000-0005-0000-0000-000005000000}"/>
    <cellStyle name="Moeda 3 5" xfId="40" xr:uid="{00000000-0005-0000-0000-000005000000}"/>
    <cellStyle name="Moeda 3 5 2" xfId="76" xr:uid="{00000000-0005-0000-0000-000005000000}"/>
    <cellStyle name="Moeda 3 6" xfId="47" xr:uid="{00000000-0005-0000-0000-000005000000}"/>
    <cellStyle name="Moeda 4" xfId="15" xr:uid="{00000000-0005-0000-0000-00003E000000}"/>
    <cellStyle name="Moeda 4 2" xfId="51" xr:uid="{00000000-0005-0000-0000-00003E000000}"/>
    <cellStyle name="Moeda 5" xfId="22" xr:uid="{00000000-0005-0000-0000-000045000000}"/>
    <cellStyle name="Moeda 5 2" xfId="58" xr:uid="{00000000-0005-0000-0000-000045000000}"/>
    <cellStyle name="Moeda 6" xfId="29" xr:uid="{00000000-0005-0000-0000-00004C000000}"/>
    <cellStyle name="Moeda 6 2" xfId="65" xr:uid="{00000000-0005-0000-0000-00004C000000}"/>
    <cellStyle name="Moeda 7" xfId="37" xr:uid="{00000000-0005-0000-0000-000054000000}"/>
    <cellStyle name="Moeda 7 2" xfId="73" xr:uid="{00000000-0005-0000-0000-000054000000}"/>
    <cellStyle name="Moeda 8" xfId="44" xr:uid="{00000000-0005-0000-0000-00005B000000}"/>
    <cellStyle name="Normal" xfId="0" builtinId="0"/>
    <cellStyle name="Normal 2" xfId="1" xr:uid="{00000000-0005-0000-0000-000007000000}"/>
    <cellStyle name="Porcentagem 2" xfId="13" xr:uid="{00000000-0005-0000-0000-000008000000}"/>
    <cellStyle name="Separador de milhares 2" xfId="2" xr:uid="{00000000-0005-0000-0000-000009000000}"/>
    <cellStyle name="Separador de milhares 2 2" xfId="8" xr:uid="{00000000-0005-0000-0000-00000A000000}"/>
    <cellStyle name="Separador de milhares 2 2 2" xfId="12" xr:uid="{00000000-0005-0000-0000-00000B000000}"/>
    <cellStyle name="Separador de milhares 2 2 2 2" xfId="20" xr:uid="{00000000-0005-0000-0000-00000B000000}"/>
    <cellStyle name="Separador de milhares 2 2 2 2 2" xfId="56" xr:uid="{00000000-0005-0000-0000-00000B000000}"/>
    <cellStyle name="Separador de milhares 2 2 2 3" xfId="27" xr:uid="{00000000-0005-0000-0000-00000A000000}"/>
    <cellStyle name="Separador de milhares 2 2 2 3 2" xfId="63" xr:uid="{00000000-0005-0000-0000-00000A000000}"/>
    <cellStyle name="Separador de milhares 2 2 2 4" xfId="34" xr:uid="{00000000-0005-0000-0000-00000B000000}"/>
    <cellStyle name="Separador de milhares 2 2 2 4 2" xfId="70" xr:uid="{00000000-0005-0000-0000-00000B000000}"/>
    <cellStyle name="Separador de milhares 2 2 2 5" xfId="42" xr:uid="{00000000-0005-0000-0000-00000B000000}"/>
    <cellStyle name="Separador de milhares 2 2 2 5 2" xfId="78" xr:uid="{00000000-0005-0000-0000-00000B000000}"/>
    <cellStyle name="Separador de milhares 2 2 2 6" xfId="49" xr:uid="{00000000-0005-0000-0000-00000B000000}"/>
    <cellStyle name="Separador de milhares 2 2 3" xfId="17" xr:uid="{00000000-0005-0000-0000-00000A000000}"/>
    <cellStyle name="Separador de milhares 2 2 3 2" xfId="53" xr:uid="{00000000-0005-0000-0000-00000A000000}"/>
    <cellStyle name="Separador de milhares 2 2 4" xfId="24" xr:uid="{00000000-0005-0000-0000-000009000000}"/>
    <cellStyle name="Separador de milhares 2 2 4 2" xfId="60" xr:uid="{00000000-0005-0000-0000-000009000000}"/>
    <cellStyle name="Separador de milhares 2 2 5" xfId="31" xr:uid="{00000000-0005-0000-0000-00000A000000}"/>
    <cellStyle name="Separador de milhares 2 2 5 2" xfId="67" xr:uid="{00000000-0005-0000-0000-00000A000000}"/>
    <cellStyle name="Separador de milhares 2 2 6" xfId="39" xr:uid="{00000000-0005-0000-0000-00000A000000}"/>
    <cellStyle name="Separador de milhares 2 2 6 2" xfId="75" xr:uid="{00000000-0005-0000-0000-00000A000000}"/>
    <cellStyle name="Separador de milhares 2 2 7" xfId="46" xr:uid="{00000000-0005-0000-0000-00000A000000}"/>
    <cellStyle name="Separador de milhares 2 3" xfId="7" xr:uid="{00000000-0005-0000-0000-00000C000000}"/>
    <cellStyle name="Separador de milhares 2 3 2" xfId="11" xr:uid="{00000000-0005-0000-0000-00000D000000}"/>
    <cellStyle name="Separador de milhares 2 3 2 2" xfId="19" xr:uid="{00000000-0005-0000-0000-00000D000000}"/>
    <cellStyle name="Separador de milhares 2 3 2 2 2" xfId="55" xr:uid="{00000000-0005-0000-0000-00000D000000}"/>
    <cellStyle name="Separador de milhares 2 3 2 3" xfId="26" xr:uid="{00000000-0005-0000-0000-00000C000000}"/>
    <cellStyle name="Separador de milhares 2 3 2 3 2" xfId="62" xr:uid="{00000000-0005-0000-0000-00000C000000}"/>
    <cellStyle name="Separador de milhares 2 3 2 4" xfId="33" xr:uid="{00000000-0005-0000-0000-00000D000000}"/>
    <cellStyle name="Separador de milhares 2 3 2 4 2" xfId="69" xr:uid="{00000000-0005-0000-0000-00000D000000}"/>
    <cellStyle name="Separador de milhares 2 3 2 5" xfId="41" xr:uid="{00000000-0005-0000-0000-00000D000000}"/>
    <cellStyle name="Separador de milhares 2 3 2 5 2" xfId="77" xr:uid="{00000000-0005-0000-0000-00000D000000}"/>
    <cellStyle name="Separador de milhares 2 3 2 6" xfId="48" xr:uid="{00000000-0005-0000-0000-00000D000000}"/>
    <cellStyle name="Separador de milhares 2 3 3" xfId="16" xr:uid="{00000000-0005-0000-0000-00000C000000}"/>
    <cellStyle name="Separador de milhares 2 3 3 2" xfId="52" xr:uid="{00000000-0005-0000-0000-00000C000000}"/>
    <cellStyle name="Separador de milhares 2 3 4" xfId="23" xr:uid="{00000000-0005-0000-0000-00000B000000}"/>
    <cellStyle name="Separador de milhares 2 3 4 2" xfId="59" xr:uid="{00000000-0005-0000-0000-00000B000000}"/>
    <cellStyle name="Separador de milhares 2 3 5" xfId="30" xr:uid="{00000000-0005-0000-0000-00000C000000}"/>
    <cellStyle name="Separador de milhares 2 3 5 2" xfId="66" xr:uid="{00000000-0005-0000-0000-00000C000000}"/>
    <cellStyle name="Separador de milhares 2 3 6" xfId="38" xr:uid="{00000000-0005-0000-0000-00000C000000}"/>
    <cellStyle name="Separador de milhares 2 3 6 2" xfId="74" xr:uid="{00000000-0005-0000-0000-00000C000000}"/>
    <cellStyle name="Separador de milhares 2 3 7" xfId="45" xr:uid="{00000000-0005-0000-0000-00000C000000}"/>
    <cellStyle name="Separador de milhares 3" xfId="3" xr:uid="{00000000-0005-0000-0000-00000E000000}"/>
    <cellStyle name="Título 5" xfId="4" xr:uid="{00000000-0005-0000-0000-00000F000000}"/>
    <cellStyle name="Vírgula 2" xfId="36" xr:uid="{00000000-0005-0000-0000-000053000000}"/>
    <cellStyle name="Vírgula 2 2" xfId="72" xr:uid="{00000000-0005-0000-0000-000053000000}"/>
  </cellStyles>
  <dxfs count="6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9" formatCode="0_ ;[Red]\-0\ "/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 val="0"/>
        <i val="0"/>
        <strike val="0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numFmt numFmtId="169" formatCode="0_ ;[Red]\-0\ "/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 val="0"/>
        <i val="0"/>
        <strike val="0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numFmt numFmtId="169" formatCode="0_ ;[Red]\-0\ "/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 val="0"/>
        <i val="0"/>
        <strike val="0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numFmt numFmtId="169" formatCode="0_ ;[Red]\-0\ "/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 val="0"/>
        <i val="0"/>
        <strike val="0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numFmt numFmtId="169" formatCode="0_ ;[Red]\-0\ "/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 val="0"/>
        <i val="0"/>
        <strike val="0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numFmt numFmtId="169" formatCode="0_ ;[Red]\-0\ "/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 val="0"/>
        <i val="0"/>
        <strike val="0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numFmt numFmtId="169" formatCode="0_ ;[Red]\-0\ "/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 val="0"/>
        <i val="0"/>
        <strike val="0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numFmt numFmtId="169" formatCode="0_ ;[Red]\-0\ "/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b val="0"/>
        <i val="0"/>
        <strike val="0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1" defaultTableStyle="TableStyleMedium9" defaultPivotStyle="PivotStyleLight16">
    <tableStyle name="Invisible" pivot="0" table="0" count="0" xr9:uid="{00000000-0011-0000-FFFF-FFFF00000000}"/>
  </tableStyles>
  <colors>
    <mruColors>
      <color rgb="FF95B3D7"/>
      <color rgb="FFCCFFFF"/>
      <color rgb="FFFF99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amila Luca" id="{28E8C7AA-0B7A-4CC4-A264-592F69046221}" userId="650d3afa6dd1c1e5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263" dT="2020-05-26T15:36:58.18" personId="{28E8C7AA-0B7A-4CC4-A264-592F69046221}" id="{90A84073-5156-4DD7-A7CF-FA04D1BC0AFB}">
    <text>Cedido 03 UN ao CESFI dia 26/05/2020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1"/>
  <sheetViews>
    <sheetView zoomScale="85" zoomScaleNormal="85" workbookViewId="0">
      <selection activeCell="O25" sqref="O25"/>
    </sheetView>
  </sheetViews>
  <sheetFormatPr defaultColWidth="9.7109375" defaultRowHeight="39.950000000000003" customHeight="1" x14ac:dyDescent="0.25"/>
  <cols>
    <col min="1" max="1" width="8.5703125" style="66" customWidth="1"/>
    <col min="2" max="2" width="9.5703125" style="103" customWidth="1"/>
    <col min="3" max="3" width="19.28515625" style="104" customWidth="1"/>
    <col min="4" max="4" width="51.42578125" style="105" customWidth="1"/>
    <col min="5" max="5" width="15" style="103" customWidth="1"/>
    <col min="6" max="6" width="11" style="103" customWidth="1"/>
    <col min="7" max="7" width="15" style="103" customWidth="1"/>
    <col min="8" max="8" width="12.5703125" style="106" customWidth="1"/>
    <col min="9" max="9" width="13.85546875" style="111" customWidth="1"/>
    <col min="10" max="10" width="13.28515625" style="108" customWidth="1"/>
    <col min="11" max="11" width="12.5703125" style="109" customWidth="1"/>
    <col min="12" max="12" width="13.5703125" style="112" customWidth="1"/>
    <col min="13" max="14" width="13.7109375" style="112" customWidth="1"/>
    <col min="15" max="15" width="14.28515625" style="112" customWidth="1"/>
    <col min="16" max="16" width="13.42578125" style="112" customWidth="1"/>
    <col min="17" max="23" width="13.7109375" style="112" customWidth="1"/>
    <col min="24" max="27" width="13.7109375" style="66" customWidth="1"/>
    <col min="28" max="16384" width="9.7109375" style="66"/>
  </cols>
  <sheetData>
    <row r="1" spans="1:27" ht="35.25" customHeight="1" x14ac:dyDescent="0.25">
      <c r="A1" s="61" t="s">
        <v>40</v>
      </c>
      <c r="B1" s="61"/>
      <c r="C1" s="62"/>
      <c r="D1" s="63" t="s">
        <v>41</v>
      </c>
      <c r="E1" s="63"/>
      <c r="F1" s="63"/>
      <c r="G1" s="63"/>
      <c r="H1" s="64"/>
      <c r="I1" s="63" t="s">
        <v>42</v>
      </c>
      <c r="J1" s="63"/>
      <c r="K1" s="63"/>
      <c r="L1" s="65" t="s">
        <v>21</v>
      </c>
      <c r="M1" s="65" t="s">
        <v>21</v>
      </c>
      <c r="N1" s="65" t="s">
        <v>21</v>
      </c>
      <c r="O1" s="65" t="s">
        <v>21</v>
      </c>
      <c r="P1" s="65" t="s">
        <v>21</v>
      </c>
      <c r="Q1" s="65" t="s">
        <v>21</v>
      </c>
      <c r="R1" s="65" t="s">
        <v>21</v>
      </c>
      <c r="S1" s="65" t="s">
        <v>21</v>
      </c>
      <c r="T1" s="65" t="s">
        <v>21</v>
      </c>
      <c r="U1" s="65" t="s">
        <v>21</v>
      </c>
      <c r="V1" s="65" t="s">
        <v>21</v>
      </c>
      <c r="W1" s="65" t="s">
        <v>21</v>
      </c>
      <c r="X1" s="65" t="s">
        <v>21</v>
      </c>
      <c r="Y1" s="65" t="s">
        <v>21</v>
      </c>
      <c r="Z1" s="65" t="s">
        <v>21</v>
      </c>
      <c r="AA1" s="65" t="s">
        <v>21</v>
      </c>
    </row>
    <row r="2" spans="1:27" ht="25.15" customHeight="1" x14ac:dyDescent="0.25">
      <c r="A2" s="67" t="s">
        <v>43</v>
      </c>
      <c r="B2" s="67"/>
      <c r="C2" s="67"/>
      <c r="D2" s="67"/>
      <c r="E2" s="67"/>
      <c r="F2" s="67"/>
      <c r="G2" s="67"/>
      <c r="H2" s="68"/>
      <c r="I2" s="69" t="s">
        <v>44</v>
      </c>
      <c r="J2" s="70"/>
      <c r="K2" s="71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27" s="78" customFormat="1" ht="39.950000000000003" customHeight="1" x14ac:dyDescent="0.2">
      <c r="A3" s="72" t="s">
        <v>25</v>
      </c>
      <c r="B3" s="72" t="s">
        <v>23</v>
      </c>
      <c r="C3" s="73" t="s">
        <v>16</v>
      </c>
      <c r="D3" s="73" t="s">
        <v>29</v>
      </c>
      <c r="E3" s="73" t="s">
        <v>20</v>
      </c>
      <c r="F3" s="72" t="s">
        <v>3</v>
      </c>
      <c r="G3" s="72" t="s">
        <v>17</v>
      </c>
      <c r="H3" s="74" t="s">
        <v>24</v>
      </c>
      <c r="I3" s="72" t="s">
        <v>22</v>
      </c>
      <c r="J3" s="75" t="s">
        <v>0</v>
      </c>
      <c r="K3" s="76" t="s">
        <v>2</v>
      </c>
      <c r="L3" s="77" t="s">
        <v>1</v>
      </c>
      <c r="M3" s="77" t="s">
        <v>1</v>
      </c>
      <c r="N3" s="77" t="s">
        <v>1</v>
      </c>
      <c r="O3" s="77" t="s">
        <v>1</v>
      </c>
      <c r="P3" s="77" t="s">
        <v>1</v>
      </c>
      <c r="Q3" s="77" t="s">
        <v>1</v>
      </c>
      <c r="R3" s="77" t="s">
        <v>1</v>
      </c>
      <c r="S3" s="77" t="s">
        <v>1</v>
      </c>
      <c r="T3" s="77" t="s">
        <v>1</v>
      </c>
      <c r="U3" s="77" t="s">
        <v>1</v>
      </c>
      <c r="V3" s="77" t="s">
        <v>1</v>
      </c>
      <c r="W3" s="77" t="s">
        <v>1</v>
      </c>
      <c r="X3" s="77" t="s">
        <v>1</v>
      </c>
      <c r="Y3" s="77" t="s">
        <v>1</v>
      </c>
      <c r="Z3" s="77" t="s">
        <v>1</v>
      </c>
      <c r="AA3" s="77" t="s">
        <v>1</v>
      </c>
    </row>
    <row r="4" spans="1:27" ht="39.950000000000003" customHeight="1" x14ac:dyDescent="0.25">
      <c r="A4" s="79">
        <v>1</v>
      </c>
      <c r="B4" s="80">
        <v>1</v>
      </c>
      <c r="C4" s="81" t="s">
        <v>46</v>
      </c>
      <c r="D4" s="82" t="s">
        <v>47</v>
      </c>
      <c r="E4" s="83" t="s">
        <v>78</v>
      </c>
      <c r="F4" s="83" t="s">
        <v>11</v>
      </c>
      <c r="G4" s="80" t="s">
        <v>13</v>
      </c>
      <c r="H4" s="84">
        <v>98.29</v>
      </c>
      <c r="I4" s="85">
        <v>0</v>
      </c>
      <c r="J4" s="86">
        <f>I4-(SUM(L4:AA4))</f>
        <v>0</v>
      </c>
      <c r="K4" s="87" t="str">
        <f>IF(J4&lt;0,"ATENÇÃO","OK")</f>
        <v>OK</v>
      </c>
      <c r="L4" s="88"/>
      <c r="M4" s="89"/>
      <c r="N4" s="88"/>
      <c r="O4" s="88"/>
      <c r="P4" s="88"/>
      <c r="Q4" s="90"/>
      <c r="R4" s="90"/>
      <c r="S4" s="90"/>
      <c r="T4" s="90"/>
      <c r="U4" s="90"/>
      <c r="V4" s="90"/>
      <c r="W4" s="90"/>
      <c r="X4" s="91"/>
      <c r="Y4" s="91"/>
      <c r="Z4" s="91"/>
      <c r="AA4" s="91"/>
    </row>
    <row r="5" spans="1:27" ht="39.950000000000003" customHeight="1" x14ac:dyDescent="0.25">
      <c r="A5" s="92"/>
      <c r="B5" s="80">
        <v>2</v>
      </c>
      <c r="C5" s="93"/>
      <c r="D5" s="82" t="s">
        <v>48</v>
      </c>
      <c r="E5" s="94" t="s">
        <v>79</v>
      </c>
      <c r="F5" s="94" t="s">
        <v>28</v>
      </c>
      <c r="G5" s="80" t="s">
        <v>12</v>
      </c>
      <c r="H5" s="95">
        <v>17.8</v>
      </c>
      <c r="I5" s="85">
        <v>10</v>
      </c>
      <c r="J5" s="86">
        <f t="shared" ref="J5:J29" si="0">I5-(SUM(L5:AA5))</f>
        <v>10</v>
      </c>
      <c r="K5" s="87" t="str">
        <f t="shared" ref="K5:K12" si="1">IF(J5&lt;0,"ATENÇÃO","OK")</f>
        <v>OK</v>
      </c>
      <c r="L5" s="88"/>
      <c r="M5" s="89"/>
      <c r="N5" s="88"/>
      <c r="O5" s="88"/>
      <c r="P5" s="88"/>
      <c r="Q5" s="90"/>
      <c r="R5" s="90"/>
      <c r="S5" s="90"/>
      <c r="T5" s="90"/>
      <c r="U5" s="90"/>
      <c r="V5" s="90"/>
      <c r="W5" s="90"/>
      <c r="X5" s="91"/>
      <c r="Y5" s="91"/>
      <c r="Z5" s="91"/>
      <c r="AA5" s="91"/>
    </row>
    <row r="6" spans="1:27" ht="39.950000000000003" customHeight="1" x14ac:dyDescent="0.25">
      <c r="A6" s="92"/>
      <c r="B6" s="80">
        <v>3</v>
      </c>
      <c r="C6" s="93"/>
      <c r="D6" s="82" t="s">
        <v>49</v>
      </c>
      <c r="E6" s="94" t="s">
        <v>80</v>
      </c>
      <c r="F6" s="94" t="s">
        <v>76</v>
      </c>
      <c r="G6" s="80" t="s">
        <v>12</v>
      </c>
      <c r="H6" s="95">
        <v>38.08</v>
      </c>
      <c r="I6" s="85">
        <v>20</v>
      </c>
      <c r="J6" s="86">
        <f t="shared" si="0"/>
        <v>20</v>
      </c>
      <c r="K6" s="87" t="str">
        <f t="shared" si="1"/>
        <v>OK</v>
      </c>
      <c r="L6" s="88"/>
      <c r="M6" s="89"/>
      <c r="N6" s="88"/>
      <c r="O6" s="88"/>
      <c r="P6" s="88"/>
      <c r="Q6" s="90"/>
      <c r="R6" s="90"/>
      <c r="S6" s="90"/>
      <c r="T6" s="90"/>
      <c r="U6" s="90"/>
      <c r="V6" s="90"/>
      <c r="W6" s="90"/>
      <c r="X6" s="91"/>
      <c r="Y6" s="91"/>
      <c r="Z6" s="91"/>
      <c r="AA6" s="91"/>
    </row>
    <row r="7" spans="1:27" ht="39.950000000000003" customHeight="1" x14ac:dyDescent="0.25">
      <c r="A7" s="92"/>
      <c r="B7" s="80">
        <v>4</v>
      </c>
      <c r="C7" s="93"/>
      <c r="D7" s="82" t="s">
        <v>50</v>
      </c>
      <c r="E7" s="94" t="s">
        <v>81</v>
      </c>
      <c r="F7" s="94" t="s">
        <v>76</v>
      </c>
      <c r="G7" s="80" t="s">
        <v>12</v>
      </c>
      <c r="H7" s="95">
        <v>18.96</v>
      </c>
      <c r="I7" s="85">
        <v>0</v>
      </c>
      <c r="J7" s="86">
        <f t="shared" si="0"/>
        <v>0</v>
      </c>
      <c r="K7" s="87" t="str">
        <f t="shared" si="1"/>
        <v>OK</v>
      </c>
      <c r="L7" s="88"/>
      <c r="M7" s="89"/>
      <c r="N7" s="88"/>
      <c r="O7" s="88"/>
      <c r="P7" s="88"/>
      <c r="Q7" s="90"/>
      <c r="R7" s="90"/>
      <c r="S7" s="90"/>
      <c r="T7" s="90"/>
      <c r="U7" s="90"/>
      <c r="V7" s="90"/>
      <c r="W7" s="90"/>
      <c r="X7" s="91"/>
      <c r="Y7" s="91"/>
      <c r="Z7" s="91"/>
      <c r="AA7" s="91"/>
    </row>
    <row r="8" spans="1:27" ht="39.950000000000003" customHeight="1" x14ac:dyDescent="0.25">
      <c r="A8" s="92"/>
      <c r="B8" s="80">
        <v>5</v>
      </c>
      <c r="C8" s="93"/>
      <c r="D8" s="82" t="s">
        <v>51</v>
      </c>
      <c r="E8" s="94" t="s">
        <v>82</v>
      </c>
      <c r="F8" s="94" t="s">
        <v>76</v>
      </c>
      <c r="G8" s="80" t="s">
        <v>12</v>
      </c>
      <c r="H8" s="95">
        <v>26.73</v>
      </c>
      <c r="I8" s="85">
        <v>0</v>
      </c>
      <c r="J8" s="86">
        <f t="shared" si="0"/>
        <v>0</v>
      </c>
      <c r="K8" s="87" t="str">
        <f t="shared" si="1"/>
        <v>OK</v>
      </c>
      <c r="L8" s="88"/>
      <c r="M8" s="89"/>
      <c r="N8" s="88"/>
      <c r="O8" s="88"/>
      <c r="P8" s="88"/>
      <c r="Q8" s="90"/>
      <c r="R8" s="90"/>
      <c r="S8" s="90"/>
      <c r="T8" s="90"/>
      <c r="U8" s="90"/>
      <c r="V8" s="90"/>
      <c r="W8" s="90"/>
      <c r="X8" s="91"/>
      <c r="Y8" s="91"/>
      <c r="Z8" s="91"/>
      <c r="AA8" s="91"/>
    </row>
    <row r="9" spans="1:27" ht="39.950000000000003" customHeight="1" x14ac:dyDescent="0.25">
      <c r="A9" s="92"/>
      <c r="B9" s="80">
        <v>6</v>
      </c>
      <c r="C9" s="93"/>
      <c r="D9" s="82" t="s">
        <v>52</v>
      </c>
      <c r="E9" s="94" t="s">
        <v>83</v>
      </c>
      <c r="F9" s="83" t="s">
        <v>28</v>
      </c>
      <c r="G9" s="80" t="s">
        <v>12</v>
      </c>
      <c r="H9" s="84">
        <v>37.35</v>
      </c>
      <c r="I9" s="85">
        <v>0</v>
      </c>
      <c r="J9" s="86">
        <f t="shared" si="0"/>
        <v>0</v>
      </c>
      <c r="K9" s="87" t="str">
        <f t="shared" si="1"/>
        <v>OK</v>
      </c>
      <c r="L9" s="88"/>
      <c r="M9" s="89"/>
      <c r="N9" s="88"/>
      <c r="O9" s="88"/>
      <c r="P9" s="88"/>
      <c r="Q9" s="90"/>
      <c r="R9" s="90"/>
      <c r="S9" s="90"/>
      <c r="T9" s="90"/>
      <c r="U9" s="90"/>
      <c r="V9" s="90"/>
      <c r="W9" s="90"/>
      <c r="X9" s="91"/>
      <c r="Y9" s="91"/>
      <c r="Z9" s="91"/>
      <c r="AA9" s="91"/>
    </row>
    <row r="10" spans="1:27" ht="39.950000000000003" customHeight="1" x14ac:dyDescent="0.25">
      <c r="A10" s="92"/>
      <c r="B10" s="80">
        <v>7</v>
      </c>
      <c r="C10" s="93"/>
      <c r="D10" s="96" t="s">
        <v>53</v>
      </c>
      <c r="E10" s="97" t="s">
        <v>84</v>
      </c>
      <c r="F10" s="97" t="s">
        <v>11</v>
      </c>
      <c r="G10" s="80" t="s">
        <v>12</v>
      </c>
      <c r="H10" s="95">
        <v>1.58</v>
      </c>
      <c r="I10" s="85">
        <v>0</v>
      </c>
      <c r="J10" s="86">
        <f t="shared" si="0"/>
        <v>0</v>
      </c>
      <c r="K10" s="87" t="str">
        <f t="shared" si="1"/>
        <v>OK</v>
      </c>
      <c r="L10" s="88"/>
      <c r="M10" s="89"/>
      <c r="N10" s="88"/>
      <c r="O10" s="88"/>
      <c r="P10" s="88"/>
      <c r="Q10" s="90"/>
      <c r="R10" s="90"/>
      <c r="S10" s="90"/>
      <c r="T10" s="90"/>
      <c r="U10" s="90"/>
      <c r="V10" s="90"/>
      <c r="W10" s="90"/>
      <c r="X10" s="91"/>
      <c r="Y10" s="91"/>
      <c r="Z10" s="91"/>
      <c r="AA10" s="91"/>
    </row>
    <row r="11" spans="1:27" ht="39.950000000000003" customHeight="1" x14ac:dyDescent="0.25">
      <c r="A11" s="92"/>
      <c r="B11" s="80">
        <v>8</v>
      </c>
      <c r="C11" s="93"/>
      <c r="D11" s="96" t="s">
        <v>54</v>
      </c>
      <c r="E11" s="97" t="s">
        <v>85</v>
      </c>
      <c r="F11" s="97" t="s">
        <v>77</v>
      </c>
      <c r="G11" s="80" t="s">
        <v>12</v>
      </c>
      <c r="H11" s="95">
        <v>180.08</v>
      </c>
      <c r="I11" s="85">
        <v>10</v>
      </c>
      <c r="J11" s="86">
        <f t="shared" si="0"/>
        <v>10</v>
      </c>
      <c r="K11" s="87" t="str">
        <f t="shared" si="1"/>
        <v>OK</v>
      </c>
      <c r="L11" s="88"/>
      <c r="M11" s="89"/>
      <c r="N11" s="88"/>
      <c r="O11" s="88"/>
      <c r="P11" s="88"/>
      <c r="Q11" s="90"/>
      <c r="R11" s="90"/>
      <c r="S11" s="90"/>
      <c r="T11" s="90"/>
      <c r="U11" s="90"/>
      <c r="V11" s="90"/>
      <c r="W11" s="90"/>
      <c r="X11" s="91"/>
      <c r="Y11" s="91"/>
      <c r="Z11" s="91"/>
      <c r="AA11" s="91"/>
    </row>
    <row r="12" spans="1:27" ht="39.950000000000003" customHeight="1" x14ac:dyDescent="0.25">
      <c r="A12" s="92"/>
      <c r="B12" s="80">
        <v>9</v>
      </c>
      <c r="C12" s="93"/>
      <c r="D12" s="96" t="s">
        <v>55</v>
      </c>
      <c r="E12" s="97" t="s">
        <v>86</v>
      </c>
      <c r="F12" s="98" t="s">
        <v>77</v>
      </c>
      <c r="G12" s="97" t="s">
        <v>74</v>
      </c>
      <c r="H12" s="95">
        <v>192.37</v>
      </c>
      <c r="I12" s="85">
        <v>0</v>
      </c>
      <c r="J12" s="86">
        <f t="shared" si="0"/>
        <v>0</v>
      </c>
      <c r="K12" s="87" t="str">
        <f t="shared" si="1"/>
        <v>OK</v>
      </c>
      <c r="L12" s="88"/>
      <c r="M12" s="89"/>
      <c r="N12" s="88"/>
      <c r="O12" s="88"/>
      <c r="P12" s="88"/>
      <c r="Q12" s="90"/>
      <c r="R12" s="90"/>
      <c r="S12" s="90"/>
      <c r="T12" s="90"/>
      <c r="U12" s="90"/>
      <c r="V12" s="90"/>
      <c r="W12" s="90"/>
      <c r="X12" s="91"/>
      <c r="Y12" s="91"/>
      <c r="Z12" s="91"/>
      <c r="AA12" s="91"/>
    </row>
    <row r="13" spans="1:27" ht="39.950000000000003" customHeight="1" x14ac:dyDescent="0.25">
      <c r="A13" s="99"/>
      <c r="B13" s="80">
        <v>10</v>
      </c>
      <c r="C13" s="113"/>
      <c r="D13" s="96" t="s">
        <v>56</v>
      </c>
      <c r="E13" s="97" t="s">
        <v>87</v>
      </c>
      <c r="F13" s="98" t="s">
        <v>77</v>
      </c>
      <c r="G13" s="97" t="s">
        <v>12</v>
      </c>
      <c r="H13" s="95">
        <v>126.3</v>
      </c>
      <c r="I13" s="85">
        <v>0</v>
      </c>
      <c r="J13" s="86">
        <f t="shared" si="0"/>
        <v>0</v>
      </c>
      <c r="K13" s="87" t="str">
        <f t="shared" ref="K13:K27" si="2">IF(J13&lt;0,"ATENÇÃO","OK")</f>
        <v>OK</v>
      </c>
      <c r="L13" s="88"/>
      <c r="M13" s="88"/>
      <c r="N13" s="88"/>
      <c r="O13" s="88"/>
      <c r="P13" s="88"/>
      <c r="Q13" s="90"/>
      <c r="R13" s="90"/>
      <c r="S13" s="90"/>
      <c r="T13" s="90"/>
      <c r="U13" s="90"/>
      <c r="V13" s="90"/>
      <c r="W13" s="90"/>
      <c r="X13" s="91"/>
      <c r="Y13" s="91"/>
      <c r="Z13" s="91"/>
      <c r="AA13" s="91"/>
    </row>
    <row r="14" spans="1:27" ht="39.950000000000003" customHeight="1" x14ac:dyDescent="0.25">
      <c r="A14" s="79">
        <v>2</v>
      </c>
      <c r="B14" s="80">
        <v>11</v>
      </c>
      <c r="C14" s="81" t="s">
        <v>46</v>
      </c>
      <c r="D14" s="96" t="s">
        <v>57</v>
      </c>
      <c r="E14" s="97" t="s">
        <v>88</v>
      </c>
      <c r="F14" s="97" t="s">
        <v>11</v>
      </c>
      <c r="G14" s="97" t="s">
        <v>12</v>
      </c>
      <c r="H14" s="95">
        <v>117.5</v>
      </c>
      <c r="I14" s="85">
        <v>0</v>
      </c>
      <c r="J14" s="86">
        <f t="shared" si="0"/>
        <v>0</v>
      </c>
      <c r="K14" s="87" t="str">
        <f t="shared" si="2"/>
        <v>OK</v>
      </c>
      <c r="L14" s="88"/>
      <c r="M14" s="88"/>
      <c r="N14" s="88"/>
      <c r="O14" s="88"/>
      <c r="P14" s="88"/>
      <c r="Q14" s="90"/>
      <c r="R14" s="90"/>
      <c r="S14" s="90"/>
      <c r="T14" s="90"/>
      <c r="U14" s="90"/>
      <c r="V14" s="90"/>
      <c r="W14" s="90"/>
      <c r="X14" s="91"/>
      <c r="Y14" s="91"/>
      <c r="Z14" s="91"/>
      <c r="AA14" s="91"/>
    </row>
    <row r="15" spans="1:27" ht="39.950000000000003" customHeight="1" x14ac:dyDescent="0.25">
      <c r="A15" s="92"/>
      <c r="B15" s="80">
        <v>12</v>
      </c>
      <c r="C15" s="93"/>
      <c r="D15" s="96" t="s">
        <v>58</v>
      </c>
      <c r="E15" s="97" t="s">
        <v>88</v>
      </c>
      <c r="F15" s="97" t="s">
        <v>11</v>
      </c>
      <c r="G15" s="97" t="s">
        <v>12</v>
      </c>
      <c r="H15" s="95">
        <v>228.8</v>
      </c>
      <c r="I15" s="85">
        <v>0</v>
      </c>
      <c r="J15" s="86">
        <f t="shared" si="0"/>
        <v>0</v>
      </c>
      <c r="K15" s="87" t="str">
        <f t="shared" si="2"/>
        <v>OK</v>
      </c>
      <c r="L15" s="88"/>
      <c r="M15" s="88"/>
      <c r="N15" s="88"/>
      <c r="O15" s="88"/>
      <c r="P15" s="88"/>
      <c r="Q15" s="90"/>
      <c r="R15" s="90"/>
      <c r="S15" s="90"/>
      <c r="T15" s="90"/>
      <c r="U15" s="90"/>
      <c r="V15" s="90"/>
      <c r="W15" s="90"/>
      <c r="X15" s="91"/>
      <c r="Y15" s="91"/>
      <c r="Z15" s="91"/>
      <c r="AA15" s="91"/>
    </row>
    <row r="16" spans="1:27" ht="39.950000000000003" customHeight="1" x14ac:dyDescent="0.25">
      <c r="A16" s="92"/>
      <c r="B16" s="80">
        <v>13</v>
      </c>
      <c r="C16" s="93"/>
      <c r="D16" s="100" t="s">
        <v>59</v>
      </c>
      <c r="E16" s="101" t="s">
        <v>88</v>
      </c>
      <c r="F16" s="101" t="s">
        <v>11</v>
      </c>
      <c r="G16" s="101" t="s">
        <v>12</v>
      </c>
      <c r="H16" s="102">
        <v>159.4</v>
      </c>
      <c r="I16" s="85">
        <v>0</v>
      </c>
      <c r="J16" s="86">
        <f t="shared" si="0"/>
        <v>0</v>
      </c>
      <c r="K16" s="87" t="str">
        <f t="shared" si="2"/>
        <v>OK</v>
      </c>
      <c r="L16" s="88"/>
      <c r="M16" s="88"/>
      <c r="N16" s="88"/>
      <c r="O16" s="88"/>
      <c r="P16" s="88"/>
      <c r="Q16" s="90"/>
      <c r="R16" s="90"/>
      <c r="S16" s="90"/>
      <c r="T16" s="90"/>
      <c r="U16" s="90"/>
      <c r="V16" s="90"/>
      <c r="W16" s="90"/>
      <c r="X16" s="91"/>
      <c r="Y16" s="91"/>
      <c r="Z16" s="91"/>
      <c r="AA16" s="91"/>
    </row>
    <row r="17" spans="1:27" ht="39.950000000000003" customHeight="1" x14ac:dyDescent="0.25">
      <c r="A17" s="92"/>
      <c r="B17" s="80">
        <v>14</v>
      </c>
      <c r="C17" s="93"/>
      <c r="D17" s="96" t="s">
        <v>60</v>
      </c>
      <c r="E17" s="97" t="s">
        <v>89</v>
      </c>
      <c r="F17" s="97" t="s">
        <v>11</v>
      </c>
      <c r="G17" s="97" t="s">
        <v>12</v>
      </c>
      <c r="H17" s="95">
        <v>246.36</v>
      </c>
      <c r="I17" s="85">
        <v>0</v>
      </c>
      <c r="J17" s="86">
        <f t="shared" si="0"/>
        <v>0</v>
      </c>
      <c r="K17" s="87" t="str">
        <f t="shared" si="2"/>
        <v>OK</v>
      </c>
      <c r="L17" s="88"/>
      <c r="M17" s="88"/>
      <c r="N17" s="88"/>
      <c r="O17" s="88"/>
      <c r="P17" s="88"/>
      <c r="Q17" s="90"/>
      <c r="R17" s="90"/>
      <c r="S17" s="90"/>
      <c r="T17" s="90"/>
      <c r="U17" s="90"/>
      <c r="V17" s="90"/>
      <c r="W17" s="90"/>
      <c r="X17" s="91"/>
      <c r="Y17" s="91"/>
      <c r="Z17" s="91"/>
      <c r="AA17" s="91"/>
    </row>
    <row r="18" spans="1:27" ht="39.950000000000003" customHeight="1" x14ac:dyDescent="0.25">
      <c r="A18" s="92"/>
      <c r="B18" s="80">
        <v>15</v>
      </c>
      <c r="C18" s="93"/>
      <c r="D18" s="96" t="s">
        <v>61</v>
      </c>
      <c r="E18" s="97" t="s">
        <v>90</v>
      </c>
      <c r="F18" s="97" t="s">
        <v>11</v>
      </c>
      <c r="G18" s="97" t="s">
        <v>12</v>
      </c>
      <c r="H18" s="95">
        <v>174.78</v>
      </c>
      <c r="I18" s="85">
        <v>50</v>
      </c>
      <c r="J18" s="86">
        <f t="shared" si="0"/>
        <v>50</v>
      </c>
      <c r="K18" s="87" t="str">
        <f t="shared" si="2"/>
        <v>OK</v>
      </c>
      <c r="L18" s="88"/>
      <c r="M18" s="88"/>
      <c r="N18" s="88"/>
      <c r="O18" s="88"/>
      <c r="P18" s="88"/>
      <c r="Q18" s="90"/>
      <c r="R18" s="90"/>
      <c r="S18" s="90"/>
      <c r="T18" s="90"/>
      <c r="U18" s="90"/>
      <c r="V18" s="90"/>
      <c r="W18" s="90"/>
      <c r="X18" s="91"/>
      <c r="Y18" s="91"/>
      <c r="Z18" s="91"/>
      <c r="AA18" s="91"/>
    </row>
    <row r="19" spans="1:27" ht="39.950000000000003" customHeight="1" x14ac:dyDescent="0.25">
      <c r="A19" s="92"/>
      <c r="B19" s="80">
        <v>16</v>
      </c>
      <c r="C19" s="93"/>
      <c r="D19" s="96" t="s">
        <v>62</v>
      </c>
      <c r="E19" s="97" t="s">
        <v>91</v>
      </c>
      <c r="F19" s="97" t="s">
        <v>11</v>
      </c>
      <c r="G19" s="97" t="s">
        <v>12</v>
      </c>
      <c r="H19" s="95">
        <v>252.67</v>
      </c>
      <c r="I19" s="85">
        <v>0</v>
      </c>
      <c r="J19" s="86">
        <f t="shared" si="0"/>
        <v>0</v>
      </c>
      <c r="K19" s="87" t="str">
        <f t="shared" si="2"/>
        <v>OK</v>
      </c>
      <c r="L19" s="88"/>
      <c r="M19" s="88"/>
      <c r="N19" s="88"/>
      <c r="O19" s="88"/>
      <c r="P19" s="88"/>
      <c r="Q19" s="90"/>
      <c r="R19" s="90"/>
      <c r="S19" s="90"/>
      <c r="T19" s="90"/>
      <c r="U19" s="90"/>
      <c r="V19" s="90"/>
      <c r="W19" s="90"/>
      <c r="X19" s="91"/>
      <c r="Y19" s="91"/>
      <c r="Z19" s="91"/>
      <c r="AA19" s="91"/>
    </row>
    <row r="20" spans="1:27" ht="39.950000000000003" customHeight="1" x14ac:dyDescent="0.25">
      <c r="A20" s="99"/>
      <c r="B20" s="80">
        <v>17</v>
      </c>
      <c r="C20" s="113"/>
      <c r="D20" s="96" t="s">
        <v>63</v>
      </c>
      <c r="E20" s="97" t="s">
        <v>89</v>
      </c>
      <c r="F20" s="97" t="s">
        <v>11</v>
      </c>
      <c r="G20" s="97" t="s">
        <v>12</v>
      </c>
      <c r="H20" s="95">
        <v>117.45</v>
      </c>
      <c r="I20" s="85">
        <v>0</v>
      </c>
      <c r="J20" s="86">
        <f t="shared" si="0"/>
        <v>0</v>
      </c>
      <c r="K20" s="87" t="str">
        <f t="shared" si="2"/>
        <v>OK</v>
      </c>
      <c r="L20" s="88"/>
      <c r="M20" s="88"/>
      <c r="N20" s="88"/>
      <c r="O20" s="88"/>
      <c r="P20" s="88"/>
      <c r="Q20" s="90"/>
      <c r="R20" s="90"/>
      <c r="S20" s="90"/>
      <c r="T20" s="90"/>
      <c r="U20" s="90"/>
      <c r="V20" s="90"/>
      <c r="W20" s="90"/>
      <c r="X20" s="91"/>
      <c r="Y20" s="91"/>
      <c r="Z20" s="91"/>
      <c r="AA20" s="91"/>
    </row>
    <row r="21" spans="1:27" ht="39.950000000000003" customHeight="1" x14ac:dyDescent="0.25">
      <c r="A21" s="79">
        <v>3</v>
      </c>
      <c r="B21" s="80">
        <v>18</v>
      </c>
      <c r="C21" s="81" t="s">
        <v>73</v>
      </c>
      <c r="D21" s="96" t="s">
        <v>64</v>
      </c>
      <c r="E21" s="97" t="s">
        <v>92</v>
      </c>
      <c r="F21" s="97" t="s">
        <v>27</v>
      </c>
      <c r="G21" s="97" t="s">
        <v>75</v>
      </c>
      <c r="H21" s="95">
        <v>42.64</v>
      </c>
      <c r="I21" s="85">
        <v>0</v>
      </c>
      <c r="J21" s="86">
        <f t="shared" si="0"/>
        <v>0</v>
      </c>
      <c r="K21" s="87" t="str">
        <f t="shared" si="2"/>
        <v>OK</v>
      </c>
      <c r="L21" s="88"/>
      <c r="M21" s="88"/>
      <c r="N21" s="88"/>
      <c r="O21" s="88"/>
      <c r="P21" s="88"/>
      <c r="Q21" s="90"/>
      <c r="R21" s="90"/>
      <c r="S21" s="90"/>
      <c r="T21" s="90"/>
      <c r="U21" s="90"/>
      <c r="V21" s="90"/>
      <c r="W21" s="90"/>
      <c r="X21" s="91"/>
      <c r="Y21" s="91"/>
      <c r="Z21" s="91"/>
      <c r="AA21" s="91"/>
    </row>
    <row r="22" spans="1:27" ht="39.950000000000003" customHeight="1" x14ac:dyDescent="0.25">
      <c r="A22" s="92"/>
      <c r="B22" s="80">
        <v>19</v>
      </c>
      <c r="C22" s="93"/>
      <c r="D22" s="96" t="s">
        <v>65</v>
      </c>
      <c r="E22" s="97" t="s">
        <v>93</v>
      </c>
      <c r="F22" s="97" t="s">
        <v>11</v>
      </c>
      <c r="G22" s="97" t="s">
        <v>14</v>
      </c>
      <c r="H22" s="95">
        <v>15.59</v>
      </c>
      <c r="I22" s="85">
        <v>0</v>
      </c>
      <c r="J22" s="86">
        <f t="shared" si="0"/>
        <v>0</v>
      </c>
      <c r="K22" s="87" t="str">
        <f t="shared" si="2"/>
        <v>OK</v>
      </c>
      <c r="L22" s="88"/>
      <c r="M22" s="88"/>
      <c r="N22" s="88"/>
      <c r="O22" s="88"/>
      <c r="P22" s="88"/>
      <c r="Q22" s="90"/>
      <c r="R22" s="90"/>
      <c r="S22" s="90"/>
      <c r="T22" s="90"/>
      <c r="U22" s="90"/>
      <c r="V22" s="90"/>
      <c r="W22" s="90"/>
      <c r="X22" s="91"/>
      <c r="Y22" s="91"/>
      <c r="Z22" s="91"/>
      <c r="AA22" s="91"/>
    </row>
    <row r="23" spans="1:27" ht="39.950000000000003" customHeight="1" x14ac:dyDescent="0.25">
      <c r="A23" s="92"/>
      <c r="B23" s="80">
        <v>20</v>
      </c>
      <c r="C23" s="93"/>
      <c r="D23" s="96" t="s">
        <v>66</v>
      </c>
      <c r="E23" s="97" t="s">
        <v>94</v>
      </c>
      <c r="F23" s="97" t="s">
        <v>26</v>
      </c>
      <c r="G23" s="97" t="s">
        <v>14</v>
      </c>
      <c r="H23" s="95">
        <v>7.43</v>
      </c>
      <c r="I23" s="85">
        <v>0</v>
      </c>
      <c r="J23" s="86">
        <f t="shared" si="0"/>
        <v>0</v>
      </c>
      <c r="K23" s="87" t="str">
        <f t="shared" si="2"/>
        <v>OK</v>
      </c>
      <c r="L23" s="88"/>
      <c r="M23" s="88"/>
      <c r="N23" s="88"/>
      <c r="O23" s="88"/>
      <c r="P23" s="88"/>
      <c r="Q23" s="90"/>
      <c r="R23" s="90"/>
      <c r="S23" s="90"/>
      <c r="T23" s="90"/>
      <c r="U23" s="90"/>
      <c r="V23" s="90"/>
      <c r="W23" s="90"/>
      <c r="X23" s="91"/>
      <c r="Y23" s="91"/>
      <c r="Z23" s="91"/>
      <c r="AA23" s="91"/>
    </row>
    <row r="24" spans="1:27" ht="39.950000000000003" customHeight="1" x14ac:dyDescent="0.25">
      <c r="A24" s="92"/>
      <c r="B24" s="80">
        <v>21</v>
      </c>
      <c r="C24" s="93"/>
      <c r="D24" s="96" t="s">
        <v>67</v>
      </c>
      <c r="E24" s="97" t="s">
        <v>95</v>
      </c>
      <c r="F24" s="97" t="s">
        <v>27</v>
      </c>
      <c r="G24" s="97" t="s">
        <v>75</v>
      </c>
      <c r="H24" s="95">
        <v>27.96</v>
      </c>
      <c r="I24" s="85">
        <v>0</v>
      </c>
      <c r="J24" s="86">
        <f t="shared" si="0"/>
        <v>0</v>
      </c>
      <c r="K24" s="87" t="str">
        <f t="shared" si="2"/>
        <v>OK</v>
      </c>
      <c r="L24" s="88"/>
      <c r="M24" s="88"/>
      <c r="N24" s="88"/>
      <c r="O24" s="88"/>
      <c r="P24" s="88"/>
      <c r="Q24" s="90"/>
      <c r="R24" s="90"/>
      <c r="S24" s="90"/>
      <c r="T24" s="90"/>
      <c r="U24" s="90"/>
      <c r="V24" s="90"/>
      <c r="W24" s="90"/>
      <c r="X24" s="91"/>
      <c r="Y24" s="91"/>
      <c r="Z24" s="91"/>
      <c r="AA24" s="91"/>
    </row>
    <row r="25" spans="1:27" ht="39.950000000000003" customHeight="1" x14ac:dyDescent="0.25">
      <c r="A25" s="92"/>
      <c r="B25" s="80">
        <v>22</v>
      </c>
      <c r="C25" s="93"/>
      <c r="D25" s="96" t="s">
        <v>68</v>
      </c>
      <c r="E25" s="97" t="s">
        <v>96</v>
      </c>
      <c r="F25" s="97" t="s">
        <v>27</v>
      </c>
      <c r="G25" s="97" t="s">
        <v>75</v>
      </c>
      <c r="H25" s="95">
        <v>16</v>
      </c>
      <c r="I25" s="85">
        <v>0</v>
      </c>
      <c r="J25" s="86">
        <f t="shared" si="0"/>
        <v>0</v>
      </c>
      <c r="K25" s="87" t="str">
        <f t="shared" si="2"/>
        <v>OK</v>
      </c>
      <c r="L25" s="88"/>
      <c r="M25" s="88"/>
      <c r="N25" s="88"/>
      <c r="O25" s="88"/>
      <c r="P25" s="88"/>
      <c r="Q25" s="90"/>
      <c r="R25" s="90"/>
      <c r="S25" s="90"/>
      <c r="T25" s="90"/>
      <c r="U25" s="90"/>
      <c r="V25" s="90"/>
      <c r="W25" s="90"/>
      <c r="X25" s="91"/>
      <c r="Y25" s="91"/>
      <c r="Z25" s="91"/>
      <c r="AA25" s="91"/>
    </row>
    <row r="26" spans="1:27" ht="39.950000000000003" customHeight="1" x14ac:dyDescent="0.25">
      <c r="A26" s="92"/>
      <c r="B26" s="80">
        <v>23</v>
      </c>
      <c r="C26" s="93"/>
      <c r="D26" s="96" t="s">
        <v>69</v>
      </c>
      <c r="E26" s="97" t="s">
        <v>97</v>
      </c>
      <c r="F26" s="97" t="s">
        <v>11</v>
      </c>
      <c r="G26" s="97" t="s">
        <v>14</v>
      </c>
      <c r="H26" s="95">
        <v>80</v>
      </c>
      <c r="I26" s="85">
        <v>0</v>
      </c>
      <c r="J26" s="86">
        <f t="shared" si="0"/>
        <v>0</v>
      </c>
      <c r="K26" s="87" t="str">
        <f t="shared" si="2"/>
        <v>OK</v>
      </c>
      <c r="L26" s="88"/>
      <c r="M26" s="88"/>
      <c r="N26" s="88"/>
      <c r="O26" s="88"/>
      <c r="P26" s="88"/>
      <c r="Q26" s="90"/>
      <c r="R26" s="90"/>
      <c r="S26" s="90"/>
      <c r="T26" s="90"/>
      <c r="U26" s="90"/>
      <c r="V26" s="90"/>
      <c r="W26" s="90"/>
      <c r="X26" s="91"/>
      <c r="Y26" s="91"/>
      <c r="Z26" s="91"/>
      <c r="AA26" s="91"/>
    </row>
    <row r="27" spans="1:27" ht="39.950000000000003" customHeight="1" x14ac:dyDescent="0.25">
      <c r="A27" s="99"/>
      <c r="B27" s="80">
        <v>24</v>
      </c>
      <c r="C27" s="113"/>
      <c r="D27" s="96" t="s">
        <v>70</v>
      </c>
      <c r="E27" s="97" t="s">
        <v>98</v>
      </c>
      <c r="F27" s="97" t="s">
        <v>11</v>
      </c>
      <c r="G27" s="97" t="s">
        <v>14</v>
      </c>
      <c r="H27" s="95">
        <v>45</v>
      </c>
      <c r="I27" s="85">
        <v>0</v>
      </c>
      <c r="J27" s="86">
        <f t="shared" si="0"/>
        <v>0</v>
      </c>
      <c r="K27" s="87" t="str">
        <f t="shared" si="2"/>
        <v>OK</v>
      </c>
      <c r="L27" s="88"/>
      <c r="M27" s="88"/>
      <c r="N27" s="88"/>
      <c r="O27" s="88"/>
      <c r="P27" s="88"/>
      <c r="Q27" s="90"/>
      <c r="R27" s="90"/>
      <c r="S27" s="90"/>
      <c r="T27" s="90"/>
      <c r="U27" s="90"/>
      <c r="V27" s="90"/>
      <c r="W27" s="90"/>
      <c r="X27" s="91"/>
      <c r="Y27" s="91"/>
      <c r="Z27" s="91"/>
      <c r="AA27" s="91"/>
    </row>
    <row r="28" spans="1:27" ht="39.950000000000003" customHeight="1" x14ac:dyDescent="0.25">
      <c r="A28" s="79">
        <v>4</v>
      </c>
      <c r="B28" s="80">
        <v>25</v>
      </c>
      <c r="C28" s="81" t="s">
        <v>46</v>
      </c>
      <c r="D28" s="96" t="s">
        <v>71</v>
      </c>
      <c r="E28" s="97" t="s">
        <v>99</v>
      </c>
      <c r="F28" s="97" t="s">
        <v>11</v>
      </c>
      <c r="G28" s="97" t="s">
        <v>12</v>
      </c>
      <c r="H28" s="95">
        <v>74</v>
      </c>
      <c r="I28" s="85">
        <v>0</v>
      </c>
      <c r="J28" s="86">
        <f t="shared" si="0"/>
        <v>0</v>
      </c>
      <c r="K28" s="87" t="str">
        <f t="shared" ref="K28:K29" si="3">IF(J28&lt;0,"ATENÇÃO","OK")</f>
        <v>OK</v>
      </c>
      <c r="L28" s="88"/>
      <c r="M28" s="88"/>
      <c r="N28" s="88"/>
      <c r="O28" s="88"/>
      <c r="P28" s="88"/>
      <c r="Q28" s="90"/>
      <c r="R28" s="90"/>
      <c r="S28" s="90"/>
      <c r="T28" s="90"/>
      <c r="U28" s="90"/>
      <c r="V28" s="90"/>
      <c r="W28" s="90"/>
      <c r="X28" s="91"/>
      <c r="Y28" s="91"/>
      <c r="Z28" s="91"/>
      <c r="AA28" s="91"/>
    </row>
    <row r="29" spans="1:27" ht="39.950000000000003" customHeight="1" x14ac:dyDescent="0.25">
      <c r="A29" s="99"/>
      <c r="B29" s="80">
        <v>26</v>
      </c>
      <c r="C29" s="113"/>
      <c r="D29" s="96" t="s">
        <v>72</v>
      </c>
      <c r="E29" s="97" t="s">
        <v>100</v>
      </c>
      <c r="F29" s="97" t="s">
        <v>11</v>
      </c>
      <c r="G29" s="97" t="s">
        <v>12</v>
      </c>
      <c r="H29" s="95">
        <v>140</v>
      </c>
      <c r="I29" s="85">
        <v>0</v>
      </c>
      <c r="J29" s="86">
        <f t="shared" si="0"/>
        <v>0</v>
      </c>
      <c r="K29" s="87" t="str">
        <f t="shared" si="3"/>
        <v>OK</v>
      </c>
      <c r="L29" s="88"/>
      <c r="M29" s="88"/>
      <c r="N29" s="88"/>
      <c r="O29" s="88"/>
      <c r="P29" s="88"/>
      <c r="Q29" s="90"/>
      <c r="R29" s="90"/>
      <c r="S29" s="90"/>
      <c r="T29" s="90"/>
      <c r="U29" s="90"/>
      <c r="V29" s="90"/>
      <c r="W29" s="90"/>
      <c r="X29" s="91"/>
      <c r="Y29" s="91"/>
      <c r="Z29" s="91"/>
      <c r="AA29" s="91"/>
    </row>
    <row r="30" spans="1:27" ht="24" customHeight="1" thickBot="1" x14ac:dyDescent="0.3">
      <c r="I30" s="107">
        <f>SUM(I4:I29)</f>
        <v>90</v>
      </c>
      <c r="J30" s="117">
        <f>SUM(J4:J29)</f>
        <v>90</v>
      </c>
      <c r="L30" s="110">
        <f>SUMPRODUCT($H$4:$H$29,L4:L29)</f>
        <v>0</v>
      </c>
      <c r="M30" s="110">
        <f>SUMPRODUCT($H$4:$H$29,M4:M29)</f>
        <v>0</v>
      </c>
      <c r="N30" s="110">
        <f>SUMPRODUCT($H$4:$H$29,N4:N29)</f>
        <v>0</v>
      </c>
      <c r="O30" s="110">
        <f>SUMPRODUCT($H$4:$H$29,O4:O29)</f>
        <v>0</v>
      </c>
      <c r="P30" s="110">
        <f>SUMPRODUCT($H$4:$H$29,P4:P29)</f>
        <v>0</v>
      </c>
      <c r="Q30" s="110">
        <f>SUMPRODUCT($H$4:$H$29,Q4:Q29)</f>
        <v>0</v>
      </c>
      <c r="R30" s="110">
        <f>SUMPRODUCT($H$4:$H$29,R4:R29)</f>
        <v>0</v>
      </c>
      <c r="S30" s="110">
        <f>SUMPRODUCT($H$4:$H$29,S4:S29)</f>
        <v>0</v>
      </c>
      <c r="T30" s="110">
        <f>SUMPRODUCT($H$4:$H$29,T4:T29)</f>
        <v>0</v>
      </c>
      <c r="U30" s="110">
        <f>SUMPRODUCT($H$4:$H$29,U4:U29)</f>
        <v>0</v>
      </c>
      <c r="V30" s="110">
        <f>SUMPRODUCT($H$4:$H$29,V4:V29)</f>
        <v>0</v>
      </c>
      <c r="W30" s="110">
        <f>SUMPRODUCT($H$4:$H$29,W4:W29)</f>
        <v>0</v>
      </c>
      <c r="X30" s="110">
        <f>SUMPRODUCT($H$4:$H$29,X4:X29)</f>
        <v>0</v>
      </c>
      <c r="Y30" s="110">
        <f>SUMPRODUCT($H$4:$H$29,Y4:Y29)</f>
        <v>0</v>
      </c>
      <c r="Z30" s="110">
        <f>SUMPRODUCT($H$4:$H$29,Z4:Z29)</f>
        <v>0</v>
      </c>
      <c r="AA30" s="110">
        <f>SUMPRODUCT($H$4:$H$29,AA4:AA29)</f>
        <v>0</v>
      </c>
    </row>
    <row r="31" spans="1:27" ht="28.5" customHeight="1" thickBot="1" x14ac:dyDescent="0.3">
      <c r="B31" s="114" t="s">
        <v>45</v>
      </c>
      <c r="C31" s="115"/>
      <c r="D31" s="115"/>
      <c r="E31" s="115"/>
      <c r="F31" s="115"/>
      <c r="G31" s="115"/>
      <c r="H31" s="116"/>
    </row>
  </sheetData>
  <mergeCells count="30">
    <mergeCell ref="C28:C29"/>
    <mergeCell ref="A28:A29"/>
    <mergeCell ref="B31:H31"/>
    <mergeCell ref="I2:K2"/>
    <mergeCell ref="A2:H2"/>
    <mergeCell ref="A4:A13"/>
    <mergeCell ref="C4:C13"/>
    <mergeCell ref="A14:A20"/>
    <mergeCell ref="C14:C20"/>
    <mergeCell ref="A21:A27"/>
    <mergeCell ref="C21:C27"/>
    <mergeCell ref="O1:O2"/>
    <mergeCell ref="P1:P2"/>
    <mergeCell ref="Q1:Q2"/>
    <mergeCell ref="X1:X2"/>
    <mergeCell ref="Y1:Y2"/>
    <mergeCell ref="Z1:Z2"/>
    <mergeCell ref="AA1:AA2"/>
    <mergeCell ref="A1:C1"/>
    <mergeCell ref="W1:W2"/>
    <mergeCell ref="U1:U2"/>
    <mergeCell ref="V1:V2"/>
    <mergeCell ref="T1:T2"/>
    <mergeCell ref="D1:H1"/>
    <mergeCell ref="I1:K1"/>
    <mergeCell ref="L1:L2"/>
    <mergeCell ref="M1:M2"/>
    <mergeCell ref="S1:S2"/>
    <mergeCell ref="R1:R2"/>
    <mergeCell ref="N1:N2"/>
  </mergeCells>
  <conditionalFormatting sqref="L4:W29">
    <cfRule type="cellIs" dxfId="60" priority="47" stopIfTrue="1" operator="greaterThan">
      <formula>0</formula>
    </cfRule>
    <cfRule type="cellIs" dxfId="59" priority="48" stopIfTrue="1" operator="greaterThan">
      <formula>0</formula>
    </cfRule>
    <cfRule type="cellIs" dxfId="58" priority="49" stopIfTrue="1" operator="greaterThan">
      <formula>0</formula>
    </cfRule>
  </conditionalFormatting>
  <conditionalFormatting sqref="L4:AA29">
    <cfRule type="cellIs" dxfId="57" priority="1" operator="greaterThan">
      <formula>10</formula>
    </cfRule>
    <cfRule type="cellIs" dxfId="56" priority="4" operator="greaterThan">
      <formula>0</formula>
    </cfRule>
  </conditionalFormatting>
  <conditionalFormatting sqref="J4:J29">
    <cfRule type="cellIs" dxfId="55" priority="2" operator="lessThan">
      <formula>0</formula>
    </cfRule>
    <cfRule type="cellIs" dxfId="54" priority="3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F0768-4B60-411E-B768-CEB3728F699B}">
  <sheetPr>
    <tabColor rgb="FF95B3D7"/>
  </sheetPr>
  <dimension ref="A1:W42"/>
  <sheetViews>
    <sheetView zoomScale="90" zoomScaleNormal="90" workbookViewId="0">
      <selection activeCell="D9" sqref="D9"/>
    </sheetView>
  </sheetViews>
  <sheetFormatPr defaultColWidth="9.7109375" defaultRowHeight="15" x14ac:dyDescent="0.25"/>
  <cols>
    <col min="1" max="1" width="7.5703125" style="1" customWidth="1"/>
    <col min="2" max="2" width="9" style="1" customWidth="1"/>
    <col min="3" max="3" width="18" style="17" customWidth="1"/>
    <col min="4" max="4" width="25.7109375" style="1" customWidth="1"/>
    <col min="5" max="5" width="15.7109375" style="1" customWidth="1"/>
    <col min="6" max="6" width="8.85546875" style="1" customWidth="1"/>
    <col min="7" max="7" width="12.7109375" style="4" customWidth="1"/>
    <col min="8" max="8" width="14.140625" style="18" customWidth="1"/>
    <col min="9" max="9" width="14.140625" style="5" customWidth="1"/>
    <col min="10" max="10" width="16" style="2" customWidth="1"/>
    <col min="11" max="11" width="16.5703125" style="2" customWidth="1"/>
    <col min="12" max="23" width="12.42578125" style="2" customWidth="1"/>
    <col min="24" max="16384" width="9.7109375" style="2"/>
  </cols>
  <sheetData>
    <row r="1" spans="1:23" ht="39.950000000000003" customHeight="1" x14ac:dyDescent="0.25">
      <c r="A1" s="54" t="s">
        <v>112</v>
      </c>
      <c r="B1" s="54"/>
      <c r="C1" s="55"/>
      <c r="D1" s="56" t="s">
        <v>111</v>
      </c>
      <c r="E1" s="57"/>
      <c r="F1" s="57"/>
      <c r="G1" s="57"/>
      <c r="H1" s="57"/>
      <c r="I1" s="58"/>
      <c r="J1" s="145" t="s">
        <v>108</v>
      </c>
      <c r="K1" s="146"/>
      <c r="L1" s="59" t="s">
        <v>31</v>
      </c>
      <c r="M1" s="59" t="s">
        <v>31</v>
      </c>
      <c r="N1" s="59" t="s">
        <v>31</v>
      </c>
      <c r="O1" s="59" t="s">
        <v>31</v>
      </c>
      <c r="P1" s="59" t="s">
        <v>31</v>
      </c>
      <c r="Q1" s="59" t="s">
        <v>31</v>
      </c>
      <c r="R1" s="59" t="s">
        <v>31</v>
      </c>
      <c r="S1" s="59" t="s">
        <v>31</v>
      </c>
      <c r="T1" s="59" t="s">
        <v>31</v>
      </c>
      <c r="U1" s="59" t="s">
        <v>31</v>
      </c>
      <c r="V1" s="59" t="s">
        <v>31</v>
      </c>
      <c r="W1" s="59" t="s">
        <v>31</v>
      </c>
    </row>
    <row r="2" spans="1:23" ht="31.5" customHeight="1" x14ac:dyDescent="0.25">
      <c r="A2" s="143" t="s">
        <v>113</v>
      </c>
      <c r="B2" s="143"/>
      <c r="C2" s="143"/>
      <c r="D2" s="143"/>
      <c r="E2" s="143"/>
      <c r="F2" s="143"/>
      <c r="G2" s="143"/>
      <c r="H2" s="143"/>
      <c r="I2" s="143"/>
      <c r="J2" s="143"/>
      <c r="K2" s="144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</row>
    <row r="3" spans="1:23" s="3" customFormat="1" ht="45.75" customHeight="1" x14ac:dyDescent="0.2">
      <c r="A3" s="20" t="s">
        <v>25</v>
      </c>
      <c r="B3" s="147" t="s">
        <v>23</v>
      </c>
      <c r="C3" s="19" t="s">
        <v>16</v>
      </c>
      <c r="D3" s="20" t="s">
        <v>29</v>
      </c>
      <c r="E3" s="19" t="s">
        <v>20</v>
      </c>
      <c r="F3" s="20" t="s">
        <v>3</v>
      </c>
      <c r="G3" s="30" t="s">
        <v>33</v>
      </c>
      <c r="H3" s="31" t="s">
        <v>34</v>
      </c>
      <c r="I3" s="32" t="s">
        <v>35</v>
      </c>
      <c r="J3" s="28" t="s">
        <v>18</v>
      </c>
      <c r="K3" s="28" t="s">
        <v>19</v>
      </c>
      <c r="L3" s="27" t="s">
        <v>32</v>
      </c>
      <c r="M3" s="27" t="s">
        <v>32</v>
      </c>
      <c r="N3" s="27" t="s">
        <v>32</v>
      </c>
      <c r="O3" s="27" t="s">
        <v>32</v>
      </c>
      <c r="P3" s="27" t="s">
        <v>32</v>
      </c>
      <c r="Q3" s="27" t="s">
        <v>32</v>
      </c>
      <c r="R3" s="27" t="s">
        <v>32</v>
      </c>
      <c r="S3" s="27" t="s">
        <v>32</v>
      </c>
      <c r="T3" s="27" t="s">
        <v>32</v>
      </c>
      <c r="U3" s="27" t="s">
        <v>32</v>
      </c>
      <c r="V3" s="27" t="s">
        <v>32</v>
      </c>
      <c r="W3" s="27" t="s">
        <v>32</v>
      </c>
    </row>
    <row r="4" spans="1:23" ht="45" customHeight="1" x14ac:dyDescent="0.25">
      <c r="A4" s="51">
        <v>1</v>
      </c>
      <c r="B4" s="22">
        <v>1</v>
      </c>
      <c r="C4" s="148" t="s">
        <v>46</v>
      </c>
      <c r="D4" s="25" t="s">
        <v>47</v>
      </c>
      <c r="E4" s="22" t="s">
        <v>78</v>
      </c>
      <c r="F4" s="22" t="s">
        <v>11</v>
      </c>
      <c r="G4" s="24">
        <v>2</v>
      </c>
      <c r="H4" s="33">
        <f>G4*2</f>
        <v>4</v>
      </c>
      <c r="I4" s="34">
        <f>H4-(SUM(L4:W4))</f>
        <v>4</v>
      </c>
      <c r="J4" s="16">
        <v>98.29</v>
      </c>
      <c r="K4" s="16">
        <f>J4*G4</f>
        <v>196.58</v>
      </c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23" ht="45" customHeight="1" x14ac:dyDescent="0.25">
      <c r="A5" s="52"/>
      <c r="B5" s="22">
        <v>2</v>
      </c>
      <c r="C5" s="149"/>
      <c r="D5" s="25" t="s">
        <v>48</v>
      </c>
      <c r="E5" s="26" t="s">
        <v>79</v>
      </c>
      <c r="F5" s="26" t="s">
        <v>28</v>
      </c>
      <c r="G5" s="24">
        <v>93</v>
      </c>
      <c r="H5" s="33">
        <f t="shared" ref="H5:H29" si="0">G5*2</f>
        <v>186</v>
      </c>
      <c r="I5" s="34">
        <f t="shared" ref="I5:I29" si="1">H5-(SUM(L5:W5))</f>
        <v>186</v>
      </c>
      <c r="J5" s="16">
        <v>17.8</v>
      </c>
      <c r="K5" s="16">
        <f t="shared" ref="K5:K28" si="2">J5*G5</f>
        <v>1655.4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3" ht="45" customHeight="1" x14ac:dyDescent="0.25">
      <c r="A6" s="52"/>
      <c r="B6" s="22">
        <v>3</v>
      </c>
      <c r="C6" s="149"/>
      <c r="D6" s="25" t="s">
        <v>49</v>
      </c>
      <c r="E6" s="26" t="s">
        <v>80</v>
      </c>
      <c r="F6" s="26" t="s">
        <v>76</v>
      </c>
      <c r="G6" s="24">
        <v>245</v>
      </c>
      <c r="H6" s="33">
        <f t="shared" si="0"/>
        <v>490</v>
      </c>
      <c r="I6" s="34">
        <f t="shared" si="1"/>
        <v>490</v>
      </c>
      <c r="J6" s="16">
        <v>38.08</v>
      </c>
      <c r="K6" s="16">
        <f t="shared" si="2"/>
        <v>9329.6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1:23" ht="45" customHeight="1" x14ac:dyDescent="0.25">
      <c r="A7" s="52"/>
      <c r="B7" s="22">
        <v>4</v>
      </c>
      <c r="C7" s="149"/>
      <c r="D7" s="25" t="s">
        <v>50</v>
      </c>
      <c r="E7" s="26" t="s">
        <v>81</v>
      </c>
      <c r="F7" s="26" t="s">
        <v>76</v>
      </c>
      <c r="G7" s="24">
        <v>24</v>
      </c>
      <c r="H7" s="33">
        <f t="shared" si="0"/>
        <v>48</v>
      </c>
      <c r="I7" s="34">
        <f t="shared" si="1"/>
        <v>48</v>
      </c>
      <c r="J7" s="16">
        <v>18.96</v>
      </c>
      <c r="K7" s="16">
        <f t="shared" si="2"/>
        <v>455.04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</row>
    <row r="8" spans="1:23" ht="45" customHeight="1" x14ac:dyDescent="0.25">
      <c r="A8" s="52"/>
      <c r="B8" s="22">
        <v>5</v>
      </c>
      <c r="C8" s="149"/>
      <c r="D8" s="25" t="s">
        <v>51</v>
      </c>
      <c r="E8" s="26" t="s">
        <v>82</v>
      </c>
      <c r="F8" s="26" t="s">
        <v>76</v>
      </c>
      <c r="G8" s="24">
        <v>218</v>
      </c>
      <c r="H8" s="33">
        <f t="shared" si="0"/>
        <v>436</v>
      </c>
      <c r="I8" s="34">
        <f t="shared" si="1"/>
        <v>436</v>
      </c>
      <c r="J8" s="16">
        <v>26.73</v>
      </c>
      <c r="K8" s="16">
        <f t="shared" si="2"/>
        <v>5827.14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</row>
    <row r="9" spans="1:23" ht="45" customHeight="1" x14ac:dyDescent="0.25">
      <c r="A9" s="52"/>
      <c r="B9" s="22">
        <v>6</v>
      </c>
      <c r="C9" s="149"/>
      <c r="D9" s="25" t="s">
        <v>52</v>
      </c>
      <c r="E9" s="26" t="s">
        <v>83</v>
      </c>
      <c r="F9" s="22" t="s">
        <v>28</v>
      </c>
      <c r="G9" s="24">
        <v>65</v>
      </c>
      <c r="H9" s="33">
        <f t="shared" si="0"/>
        <v>130</v>
      </c>
      <c r="I9" s="34">
        <f t="shared" si="1"/>
        <v>130</v>
      </c>
      <c r="J9" s="16">
        <v>37.35</v>
      </c>
      <c r="K9" s="16">
        <f t="shared" si="2"/>
        <v>2427.75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</row>
    <row r="10" spans="1:23" ht="45" customHeight="1" x14ac:dyDescent="0.25">
      <c r="A10" s="52"/>
      <c r="B10" s="22">
        <v>7</v>
      </c>
      <c r="C10" s="149"/>
      <c r="D10" s="25" t="s">
        <v>53</v>
      </c>
      <c r="E10" s="26" t="s">
        <v>84</v>
      </c>
      <c r="F10" s="26" t="s">
        <v>11</v>
      </c>
      <c r="G10" s="24">
        <v>4300</v>
      </c>
      <c r="H10" s="33">
        <f t="shared" si="0"/>
        <v>8600</v>
      </c>
      <c r="I10" s="34">
        <f t="shared" si="1"/>
        <v>8600</v>
      </c>
      <c r="J10" s="16">
        <v>1.58</v>
      </c>
      <c r="K10" s="16">
        <f t="shared" si="2"/>
        <v>6794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</row>
    <row r="11" spans="1:23" ht="45" customHeight="1" x14ac:dyDescent="0.25">
      <c r="A11" s="52"/>
      <c r="B11" s="22">
        <v>8</v>
      </c>
      <c r="C11" s="149"/>
      <c r="D11" s="25" t="s">
        <v>54</v>
      </c>
      <c r="E11" s="26" t="s">
        <v>85</v>
      </c>
      <c r="F11" s="26" t="s">
        <v>77</v>
      </c>
      <c r="G11" s="24">
        <v>76</v>
      </c>
      <c r="H11" s="33">
        <f t="shared" si="0"/>
        <v>152</v>
      </c>
      <c r="I11" s="34">
        <f t="shared" si="1"/>
        <v>152</v>
      </c>
      <c r="J11" s="16">
        <v>180.08</v>
      </c>
      <c r="K11" s="16">
        <f t="shared" si="2"/>
        <v>13686.080000000002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1:23" ht="45" customHeight="1" x14ac:dyDescent="0.25">
      <c r="A12" s="52"/>
      <c r="B12" s="22">
        <v>9</v>
      </c>
      <c r="C12" s="149"/>
      <c r="D12" s="25" t="s">
        <v>55</v>
      </c>
      <c r="E12" s="26" t="s">
        <v>86</v>
      </c>
      <c r="F12" s="22" t="s">
        <v>77</v>
      </c>
      <c r="G12" s="24">
        <v>25</v>
      </c>
      <c r="H12" s="33">
        <f t="shared" si="0"/>
        <v>50</v>
      </c>
      <c r="I12" s="34">
        <f t="shared" si="1"/>
        <v>50</v>
      </c>
      <c r="J12" s="16">
        <v>192.37</v>
      </c>
      <c r="K12" s="16">
        <f t="shared" si="2"/>
        <v>4809.25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23" ht="45" customHeight="1" x14ac:dyDescent="0.25">
      <c r="A13" s="53"/>
      <c r="B13" s="22">
        <v>10</v>
      </c>
      <c r="C13" s="150"/>
      <c r="D13" s="25" t="s">
        <v>56</v>
      </c>
      <c r="E13" s="26" t="s">
        <v>87</v>
      </c>
      <c r="F13" s="22" t="s">
        <v>77</v>
      </c>
      <c r="G13" s="24">
        <v>23</v>
      </c>
      <c r="H13" s="33">
        <f t="shared" si="0"/>
        <v>46</v>
      </c>
      <c r="I13" s="34">
        <f t="shared" si="1"/>
        <v>46</v>
      </c>
      <c r="J13" s="16">
        <v>126.3</v>
      </c>
      <c r="K13" s="16">
        <f t="shared" si="2"/>
        <v>2904.9</v>
      </c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</row>
    <row r="14" spans="1:23" ht="45" customHeight="1" x14ac:dyDescent="0.25">
      <c r="A14" s="51">
        <v>2</v>
      </c>
      <c r="B14" s="22">
        <v>11</v>
      </c>
      <c r="C14" s="148" t="s">
        <v>46</v>
      </c>
      <c r="D14" s="25" t="s">
        <v>57</v>
      </c>
      <c r="E14" s="26" t="s">
        <v>88</v>
      </c>
      <c r="F14" s="26" t="s">
        <v>11</v>
      </c>
      <c r="G14" s="24">
        <v>23</v>
      </c>
      <c r="H14" s="33">
        <f t="shared" si="0"/>
        <v>46</v>
      </c>
      <c r="I14" s="34">
        <f t="shared" si="1"/>
        <v>46</v>
      </c>
      <c r="J14" s="16">
        <v>117.5</v>
      </c>
      <c r="K14" s="16">
        <f t="shared" si="2"/>
        <v>2702.5</v>
      </c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1:23" ht="45" customHeight="1" x14ac:dyDescent="0.25">
      <c r="A15" s="52"/>
      <c r="B15" s="22">
        <v>12</v>
      </c>
      <c r="C15" s="149"/>
      <c r="D15" s="25" t="s">
        <v>58</v>
      </c>
      <c r="E15" s="26" t="s">
        <v>88</v>
      </c>
      <c r="F15" s="26" t="s">
        <v>11</v>
      </c>
      <c r="G15" s="24">
        <v>38</v>
      </c>
      <c r="H15" s="33">
        <f t="shared" si="0"/>
        <v>76</v>
      </c>
      <c r="I15" s="34">
        <f t="shared" si="1"/>
        <v>76</v>
      </c>
      <c r="J15" s="16">
        <v>228.8</v>
      </c>
      <c r="K15" s="16">
        <f t="shared" si="2"/>
        <v>8694.4</v>
      </c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23" ht="45" customHeight="1" x14ac:dyDescent="0.25">
      <c r="A16" s="52"/>
      <c r="B16" s="22">
        <v>13</v>
      </c>
      <c r="C16" s="149"/>
      <c r="D16" s="25" t="s">
        <v>59</v>
      </c>
      <c r="E16" s="26" t="s">
        <v>88</v>
      </c>
      <c r="F16" s="26" t="s">
        <v>11</v>
      </c>
      <c r="G16" s="24">
        <v>30</v>
      </c>
      <c r="H16" s="33">
        <f t="shared" si="0"/>
        <v>60</v>
      </c>
      <c r="I16" s="34">
        <f t="shared" si="1"/>
        <v>60</v>
      </c>
      <c r="J16" s="16">
        <v>159.4</v>
      </c>
      <c r="K16" s="16">
        <f t="shared" si="2"/>
        <v>4782</v>
      </c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ht="45" customHeight="1" x14ac:dyDescent="0.25">
      <c r="A17" s="52"/>
      <c r="B17" s="22">
        <v>14</v>
      </c>
      <c r="C17" s="149"/>
      <c r="D17" s="25" t="s">
        <v>60</v>
      </c>
      <c r="E17" s="26" t="s">
        <v>89</v>
      </c>
      <c r="F17" s="26" t="s">
        <v>11</v>
      </c>
      <c r="G17" s="24">
        <v>3</v>
      </c>
      <c r="H17" s="33">
        <f t="shared" si="0"/>
        <v>6</v>
      </c>
      <c r="I17" s="34">
        <f t="shared" si="1"/>
        <v>6</v>
      </c>
      <c r="J17" s="16">
        <v>246.36</v>
      </c>
      <c r="K17" s="16">
        <f t="shared" si="2"/>
        <v>739.08</v>
      </c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ht="45" customHeight="1" x14ac:dyDescent="0.25">
      <c r="A18" s="52"/>
      <c r="B18" s="22">
        <v>15</v>
      </c>
      <c r="C18" s="149"/>
      <c r="D18" s="25" t="s">
        <v>61</v>
      </c>
      <c r="E18" s="26" t="s">
        <v>90</v>
      </c>
      <c r="F18" s="26" t="s">
        <v>11</v>
      </c>
      <c r="G18" s="24">
        <v>130</v>
      </c>
      <c r="H18" s="33">
        <f t="shared" si="0"/>
        <v>260</v>
      </c>
      <c r="I18" s="34">
        <f t="shared" si="1"/>
        <v>260</v>
      </c>
      <c r="J18" s="16">
        <v>174.78</v>
      </c>
      <c r="K18" s="16">
        <f t="shared" si="2"/>
        <v>22721.4</v>
      </c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3" ht="45" customHeight="1" x14ac:dyDescent="0.25">
      <c r="A19" s="52"/>
      <c r="B19" s="22">
        <v>16</v>
      </c>
      <c r="C19" s="149"/>
      <c r="D19" s="25" t="s">
        <v>62</v>
      </c>
      <c r="E19" s="26" t="s">
        <v>91</v>
      </c>
      <c r="F19" s="26" t="s">
        <v>11</v>
      </c>
      <c r="G19" s="24">
        <v>40</v>
      </c>
      <c r="H19" s="33">
        <f t="shared" si="0"/>
        <v>80</v>
      </c>
      <c r="I19" s="34">
        <f t="shared" si="1"/>
        <v>80</v>
      </c>
      <c r="J19" s="16">
        <v>252.67</v>
      </c>
      <c r="K19" s="16">
        <f t="shared" si="2"/>
        <v>10106.799999999999</v>
      </c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3" ht="45" customHeight="1" x14ac:dyDescent="0.25">
      <c r="A20" s="53"/>
      <c r="B20" s="22">
        <v>17</v>
      </c>
      <c r="C20" s="150"/>
      <c r="D20" s="25" t="s">
        <v>63</v>
      </c>
      <c r="E20" s="26" t="s">
        <v>89</v>
      </c>
      <c r="F20" s="26" t="s">
        <v>11</v>
      </c>
      <c r="G20" s="24">
        <v>5</v>
      </c>
      <c r="H20" s="33">
        <f t="shared" si="0"/>
        <v>10</v>
      </c>
      <c r="I20" s="34">
        <f t="shared" si="1"/>
        <v>10</v>
      </c>
      <c r="J20" s="16">
        <v>117.45</v>
      </c>
      <c r="K20" s="16">
        <f t="shared" si="2"/>
        <v>587.25</v>
      </c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3" ht="45" customHeight="1" x14ac:dyDescent="0.25">
      <c r="A21" s="51">
        <v>3</v>
      </c>
      <c r="B21" s="22">
        <v>18</v>
      </c>
      <c r="C21" s="148" t="s">
        <v>73</v>
      </c>
      <c r="D21" s="25" t="s">
        <v>64</v>
      </c>
      <c r="E21" s="26" t="s">
        <v>92</v>
      </c>
      <c r="F21" s="26" t="s">
        <v>27</v>
      </c>
      <c r="G21" s="24">
        <v>12</v>
      </c>
      <c r="H21" s="33">
        <f t="shared" si="0"/>
        <v>24</v>
      </c>
      <c r="I21" s="34">
        <f t="shared" si="1"/>
        <v>24</v>
      </c>
      <c r="J21" s="16">
        <v>42.64</v>
      </c>
      <c r="K21" s="16">
        <f t="shared" si="2"/>
        <v>511.68</v>
      </c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3" ht="45" customHeight="1" x14ac:dyDescent="0.25">
      <c r="A22" s="52"/>
      <c r="B22" s="22">
        <v>19</v>
      </c>
      <c r="C22" s="149"/>
      <c r="D22" s="25" t="s">
        <v>65</v>
      </c>
      <c r="E22" s="26" t="s">
        <v>93</v>
      </c>
      <c r="F22" s="26" t="s">
        <v>11</v>
      </c>
      <c r="G22" s="24">
        <v>40</v>
      </c>
      <c r="H22" s="33">
        <f t="shared" si="0"/>
        <v>80</v>
      </c>
      <c r="I22" s="34">
        <f t="shared" si="1"/>
        <v>80</v>
      </c>
      <c r="J22" s="16">
        <v>15.59</v>
      </c>
      <c r="K22" s="16">
        <f t="shared" si="2"/>
        <v>623.6</v>
      </c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</row>
    <row r="23" spans="1:23" ht="45" customHeight="1" x14ac:dyDescent="0.25">
      <c r="A23" s="52"/>
      <c r="B23" s="22">
        <v>20</v>
      </c>
      <c r="C23" s="149"/>
      <c r="D23" s="25" t="s">
        <v>66</v>
      </c>
      <c r="E23" s="26" t="s">
        <v>94</v>
      </c>
      <c r="F23" s="26" t="s">
        <v>26</v>
      </c>
      <c r="G23" s="24">
        <v>20</v>
      </c>
      <c r="H23" s="33">
        <f t="shared" si="0"/>
        <v>40</v>
      </c>
      <c r="I23" s="34">
        <f t="shared" si="1"/>
        <v>40</v>
      </c>
      <c r="J23" s="16">
        <v>7.43</v>
      </c>
      <c r="K23" s="16">
        <f t="shared" si="2"/>
        <v>148.6</v>
      </c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</row>
    <row r="24" spans="1:23" ht="45" customHeight="1" x14ac:dyDescent="0.25">
      <c r="A24" s="52"/>
      <c r="B24" s="22">
        <v>21</v>
      </c>
      <c r="C24" s="149"/>
      <c r="D24" s="25" t="s">
        <v>67</v>
      </c>
      <c r="E24" s="26" t="s">
        <v>95</v>
      </c>
      <c r="F24" s="26" t="s">
        <v>27</v>
      </c>
      <c r="G24" s="24">
        <v>20</v>
      </c>
      <c r="H24" s="33">
        <f t="shared" si="0"/>
        <v>40</v>
      </c>
      <c r="I24" s="34">
        <f t="shared" si="1"/>
        <v>40</v>
      </c>
      <c r="J24" s="16">
        <v>27.96</v>
      </c>
      <c r="K24" s="16">
        <f t="shared" si="2"/>
        <v>559.20000000000005</v>
      </c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</row>
    <row r="25" spans="1:23" ht="45" customHeight="1" x14ac:dyDescent="0.25">
      <c r="A25" s="52"/>
      <c r="B25" s="22">
        <v>22</v>
      </c>
      <c r="C25" s="149"/>
      <c r="D25" s="25" t="s">
        <v>68</v>
      </c>
      <c r="E25" s="26" t="s">
        <v>96</v>
      </c>
      <c r="F25" s="26" t="s">
        <v>27</v>
      </c>
      <c r="G25" s="24">
        <v>42</v>
      </c>
      <c r="H25" s="33">
        <f t="shared" si="0"/>
        <v>84</v>
      </c>
      <c r="I25" s="34">
        <f t="shared" si="1"/>
        <v>84</v>
      </c>
      <c r="J25" s="16">
        <v>16</v>
      </c>
      <c r="K25" s="16">
        <f t="shared" si="2"/>
        <v>672</v>
      </c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</row>
    <row r="26" spans="1:23" ht="45" customHeight="1" x14ac:dyDescent="0.25">
      <c r="A26" s="52"/>
      <c r="B26" s="22">
        <v>23</v>
      </c>
      <c r="C26" s="149"/>
      <c r="D26" s="25" t="s">
        <v>69</v>
      </c>
      <c r="E26" s="26" t="s">
        <v>97</v>
      </c>
      <c r="F26" s="26" t="s">
        <v>11</v>
      </c>
      <c r="G26" s="24">
        <v>17</v>
      </c>
      <c r="H26" s="33">
        <f t="shared" si="0"/>
        <v>34</v>
      </c>
      <c r="I26" s="34">
        <f t="shared" si="1"/>
        <v>34</v>
      </c>
      <c r="J26" s="16">
        <v>80</v>
      </c>
      <c r="K26" s="16">
        <f t="shared" si="2"/>
        <v>1360</v>
      </c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</row>
    <row r="27" spans="1:23" ht="45" customHeight="1" x14ac:dyDescent="0.25">
      <c r="A27" s="53"/>
      <c r="B27" s="22">
        <v>24</v>
      </c>
      <c r="C27" s="150"/>
      <c r="D27" s="25" t="s">
        <v>70</v>
      </c>
      <c r="E27" s="26" t="s">
        <v>98</v>
      </c>
      <c r="F27" s="26" t="s">
        <v>11</v>
      </c>
      <c r="G27" s="24">
        <v>100</v>
      </c>
      <c r="H27" s="33">
        <f t="shared" si="0"/>
        <v>200</v>
      </c>
      <c r="I27" s="34">
        <f t="shared" si="1"/>
        <v>200</v>
      </c>
      <c r="J27" s="16">
        <v>45</v>
      </c>
      <c r="K27" s="16">
        <f t="shared" si="2"/>
        <v>4500</v>
      </c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ht="45" customHeight="1" x14ac:dyDescent="0.25">
      <c r="A28" s="51">
        <v>4</v>
      </c>
      <c r="B28" s="22">
        <v>25</v>
      </c>
      <c r="C28" s="148" t="s">
        <v>46</v>
      </c>
      <c r="D28" s="25" t="s">
        <v>71</v>
      </c>
      <c r="E28" s="26" t="s">
        <v>99</v>
      </c>
      <c r="F28" s="26" t="s">
        <v>11</v>
      </c>
      <c r="G28" s="24">
        <v>20</v>
      </c>
      <c r="H28" s="33">
        <f t="shared" si="0"/>
        <v>40</v>
      </c>
      <c r="I28" s="34">
        <f t="shared" si="1"/>
        <v>40</v>
      </c>
      <c r="J28" s="16">
        <v>74</v>
      </c>
      <c r="K28" s="16">
        <f t="shared" si="2"/>
        <v>1480</v>
      </c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</row>
    <row r="29" spans="1:23" ht="45" customHeight="1" x14ac:dyDescent="0.25">
      <c r="A29" s="53"/>
      <c r="B29" s="22">
        <v>26</v>
      </c>
      <c r="C29" s="150"/>
      <c r="D29" s="25" t="s">
        <v>72</v>
      </c>
      <c r="E29" s="26" t="s">
        <v>100</v>
      </c>
      <c r="F29" s="26" t="s">
        <v>11</v>
      </c>
      <c r="G29" s="24">
        <v>4</v>
      </c>
      <c r="H29" s="33">
        <f t="shared" si="0"/>
        <v>8</v>
      </c>
      <c r="I29" s="34">
        <f t="shared" si="1"/>
        <v>8</v>
      </c>
      <c r="J29" s="16">
        <v>140</v>
      </c>
      <c r="K29" s="16">
        <f t="shared" ref="K29" si="3">J29*G29</f>
        <v>560</v>
      </c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</row>
    <row r="30" spans="1:23" x14ac:dyDescent="0.25">
      <c r="A30" s="23"/>
      <c r="B30" s="23"/>
      <c r="G30" s="4">
        <f>SUM(G4:G29)</f>
        <v>5615</v>
      </c>
      <c r="H30" s="4">
        <f>SUM(H4:H29)</f>
        <v>11230</v>
      </c>
      <c r="I30" s="4">
        <f>SUM(I4:I29)</f>
        <v>11230</v>
      </c>
      <c r="J30" s="21">
        <f>SUM(J4:J29)</f>
        <v>2483.12</v>
      </c>
      <c r="K30" s="21">
        <f>SUM(K4:K29)</f>
        <v>108834.25000000001</v>
      </c>
      <c r="L30" s="35">
        <f>SUMPRODUCT($J$4:$J$29,L4:L29)</f>
        <v>0</v>
      </c>
      <c r="M30" s="35">
        <f>SUMPRODUCT($J$4:$J$29,M4:M29)</f>
        <v>0</v>
      </c>
      <c r="N30" s="35">
        <f>SUMPRODUCT($J$4:$J$29,N4:N29)</f>
        <v>0</v>
      </c>
      <c r="O30" s="35">
        <f>SUMPRODUCT($J$4:$J$29,O4:O29)</f>
        <v>0</v>
      </c>
      <c r="P30" s="35">
        <f>SUMPRODUCT($J$4:$J$29,P4:P29)</f>
        <v>0</v>
      </c>
      <c r="Q30" s="35">
        <f>SUMPRODUCT($J$4:$J$29,Q4:Q29)</f>
        <v>0</v>
      </c>
      <c r="R30" s="35">
        <f>SUMPRODUCT($J$4:$J$29,R4:R29)</f>
        <v>0</v>
      </c>
      <c r="S30" s="35">
        <f>SUMPRODUCT($J$4:$J$29,S4:S29)</f>
        <v>0</v>
      </c>
      <c r="T30" s="35">
        <f>SUMPRODUCT($J$4:$J$29,T4:T29)</f>
        <v>0</v>
      </c>
      <c r="U30" s="35">
        <f>SUMPRODUCT($J$4:$J$29,U4:U29)</f>
        <v>0</v>
      </c>
      <c r="V30" s="35">
        <f>SUMPRODUCT($J$4:$J$29,V4:V29)</f>
        <v>0</v>
      </c>
      <c r="W30" s="35">
        <f>SUMPRODUCT($J$4:$J$29,W4:W29)</f>
        <v>0</v>
      </c>
    </row>
    <row r="32" spans="1:23" x14ac:dyDescent="0.25">
      <c r="H32" s="2"/>
      <c r="I32" s="2"/>
    </row>
    <row r="33" spans="4:9" ht="15.75" customHeight="1" x14ac:dyDescent="0.25">
      <c r="D33" s="151" t="str">
        <f>D1</f>
        <v>OBJETO: AQUISIÇÃO DE FERRAMENTAS E MATERIAIS DE CONSTRUÇÃO PARA A UDESC - RELANÇAMENTO</v>
      </c>
      <c r="E33" s="152"/>
      <c r="F33" s="152"/>
      <c r="G33" s="153"/>
      <c r="H33" s="2"/>
      <c r="I33" s="2"/>
    </row>
    <row r="34" spans="4:9" ht="15.75" customHeight="1" x14ac:dyDescent="0.25">
      <c r="D34" s="151" t="str">
        <f>A1</f>
        <v>PE 1222/2024 SRP - (SGPE DE ORIGEM: 19653/2024)</v>
      </c>
      <c r="E34" s="152"/>
      <c r="F34" s="152"/>
      <c r="G34" s="153"/>
      <c r="H34" s="2"/>
      <c r="I34" s="2"/>
    </row>
    <row r="35" spans="4:9" ht="15.75" customHeight="1" x14ac:dyDescent="0.25">
      <c r="D35" s="151" t="str">
        <f>J1</f>
        <v>VIGÊNCIA DA ATA: 30/09/2024 até 30/09/2025</v>
      </c>
      <c r="E35" s="152"/>
      <c r="F35" s="152"/>
      <c r="G35" s="153"/>
      <c r="H35" s="2"/>
      <c r="I35" s="2"/>
    </row>
    <row r="36" spans="4:9" ht="15.75" x14ac:dyDescent="0.25">
      <c r="D36" s="36" t="s">
        <v>15</v>
      </c>
      <c r="E36" s="37"/>
      <c r="F36" s="154">
        <f>K30</f>
        <v>108834.25000000001</v>
      </c>
      <c r="G36" s="155"/>
      <c r="H36" s="2"/>
      <c r="I36" s="2"/>
    </row>
    <row r="37" spans="4:9" ht="15.75" x14ac:dyDescent="0.25">
      <c r="D37" s="38" t="s">
        <v>37</v>
      </c>
      <c r="E37" s="39"/>
      <c r="F37" s="156">
        <f>SUM(L30:W30)</f>
        <v>0</v>
      </c>
      <c r="G37" s="157"/>
      <c r="H37" s="2"/>
      <c r="I37" s="2"/>
    </row>
    <row r="38" spans="4:9" ht="15.75" x14ac:dyDescent="0.25">
      <c r="D38" s="40"/>
      <c r="E38" s="41"/>
      <c r="F38" s="41"/>
      <c r="G38" s="44"/>
      <c r="H38" s="2"/>
      <c r="I38" s="2"/>
    </row>
    <row r="39" spans="4:9" ht="15.75" x14ac:dyDescent="0.25">
      <c r="D39" s="42" t="s">
        <v>36</v>
      </c>
      <c r="E39" s="43"/>
      <c r="F39" s="48">
        <f>F37/F36</f>
        <v>0</v>
      </c>
      <c r="G39" s="49"/>
      <c r="H39" s="2"/>
      <c r="I39" s="2"/>
    </row>
    <row r="40" spans="4:9" ht="15.75" x14ac:dyDescent="0.25">
      <c r="D40" s="45" t="s">
        <v>110</v>
      </c>
      <c r="E40" s="46"/>
      <c r="F40" s="46"/>
      <c r="G40" s="47"/>
      <c r="H40" s="2"/>
      <c r="I40" s="2"/>
    </row>
    <row r="41" spans="4:9" x14ac:dyDescent="0.25">
      <c r="I41" s="2"/>
    </row>
    <row r="42" spans="4:9" x14ac:dyDescent="0.25">
      <c r="I42" s="2"/>
    </row>
  </sheetData>
  <mergeCells count="29">
    <mergeCell ref="F36:G36"/>
    <mergeCell ref="F37:G37"/>
    <mergeCell ref="A28:A29"/>
    <mergeCell ref="C28:C29"/>
    <mergeCell ref="D34:G34"/>
    <mergeCell ref="D33:G33"/>
    <mergeCell ref="D35:G35"/>
    <mergeCell ref="A4:A13"/>
    <mergeCell ref="C4:C13"/>
    <mergeCell ref="A14:A20"/>
    <mergeCell ref="C14:C20"/>
    <mergeCell ref="A21:A27"/>
    <mergeCell ref="C21:C27"/>
    <mergeCell ref="V1:V2"/>
    <mergeCell ref="W1:W2"/>
    <mergeCell ref="P1:P2"/>
    <mergeCell ref="Q1:Q2"/>
    <mergeCell ref="R1:R2"/>
    <mergeCell ref="S1:S2"/>
    <mergeCell ref="T1:T2"/>
    <mergeCell ref="U1:U2"/>
    <mergeCell ref="A1:C1"/>
    <mergeCell ref="D1:I1"/>
    <mergeCell ref="O1:O2"/>
    <mergeCell ref="A2:K2"/>
    <mergeCell ref="L1:L2"/>
    <mergeCell ref="M1:M2"/>
    <mergeCell ref="N1:N2"/>
    <mergeCell ref="J1:K1"/>
  </mergeCells>
  <phoneticPr fontId="21" type="noConversion"/>
  <conditionalFormatting sqref="I4:I29">
    <cfRule type="cellIs" dxfId="3" priority="11" operator="lessThan">
      <formula>0</formula>
    </cfRule>
  </conditionalFormatting>
  <conditionalFormatting sqref="L4:W29">
    <cfRule type="cellIs" dxfId="2" priority="3" operator="greaterThan">
      <formula>0</formula>
    </cfRule>
  </conditionalFormatting>
  <conditionalFormatting sqref="L7:W7">
    <cfRule type="cellIs" dxfId="1" priority="2" operator="greaterThan">
      <formula>125.5</formula>
    </cfRule>
  </conditionalFormatting>
  <conditionalFormatting sqref="L5:W5">
    <cfRule type="cellIs" dxfId="0" priority="1" operator="greaterThan">
      <formula>428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7CAAB-0E9F-4480-9BEB-22DEDFB62212}">
  <dimension ref="A1:AA31"/>
  <sheetViews>
    <sheetView zoomScale="85" zoomScaleNormal="85" workbookViewId="0">
      <selection activeCell="D11" sqref="D11"/>
    </sheetView>
  </sheetViews>
  <sheetFormatPr defaultColWidth="9.7109375" defaultRowHeight="39.950000000000003" customHeight="1" x14ac:dyDescent="0.25"/>
  <cols>
    <col min="1" max="1" width="8.5703125" style="66" customWidth="1"/>
    <col min="2" max="2" width="9.5703125" style="103" customWidth="1"/>
    <col min="3" max="3" width="19.28515625" style="104" customWidth="1"/>
    <col min="4" max="4" width="51.42578125" style="105" customWidth="1"/>
    <col min="5" max="5" width="15" style="103" customWidth="1"/>
    <col min="6" max="6" width="11" style="103" customWidth="1"/>
    <col min="7" max="7" width="15" style="103" customWidth="1"/>
    <col min="8" max="8" width="12.5703125" style="106" customWidth="1"/>
    <col min="9" max="9" width="13.85546875" style="111" customWidth="1"/>
    <col min="10" max="10" width="13.28515625" style="108" customWidth="1"/>
    <col min="11" max="11" width="12.5703125" style="109" customWidth="1"/>
    <col min="12" max="12" width="13.5703125" style="112" customWidth="1"/>
    <col min="13" max="14" width="13.7109375" style="112" customWidth="1"/>
    <col min="15" max="15" width="14.28515625" style="112" customWidth="1"/>
    <col min="16" max="16" width="13.42578125" style="112" customWidth="1"/>
    <col min="17" max="23" width="13.7109375" style="112" customWidth="1"/>
    <col min="24" max="27" width="13.7109375" style="66" customWidth="1"/>
    <col min="28" max="16384" width="9.7109375" style="66"/>
  </cols>
  <sheetData>
    <row r="1" spans="1:27" ht="35.25" customHeight="1" x14ac:dyDescent="0.25">
      <c r="A1" s="61" t="s">
        <v>40</v>
      </c>
      <c r="B1" s="61"/>
      <c r="C1" s="62"/>
      <c r="D1" s="63" t="s">
        <v>41</v>
      </c>
      <c r="E1" s="63"/>
      <c r="F1" s="63"/>
      <c r="G1" s="63"/>
      <c r="H1" s="64"/>
      <c r="I1" s="63" t="s">
        <v>42</v>
      </c>
      <c r="J1" s="63"/>
      <c r="K1" s="63"/>
      <c r="L1" s="65" t="s">
        <v>21</v>
      </c>
      <c r="M1" s="65" t="s">
        <v>21</v>
      </c>
      <c r="N1" s="65" t="s">
        <v>21</v>
      </c>
      <c r="O1" s="65" t="s">
        <v>21</v>
      </c>
      <c r="P1" s="65" t="s">
        <v>21</v>
      </c>
      <c r="Q1" s="65" t="s">
        <v>21</v>
      </c>
      <c r="R1" s="65" t="s">
        <v>21</v>
      </c>
      <c r="S1" s="65" t="s">
        <v>21</v>
      </c>
      <c r="T1" s="65" t="s">
        <v>21</v>
      </c>
      <c r="U1" s="65" t="s">
        <v>21</v>
      </c>
      <c r="V1" s="65" t="s">
        <v>21</v>
      </c>
      <c r="W1" s="65" t="s">
        <v>21</v>
      </c>
      <c r="X1" s="65" t="s">
        <v>21</v>
      </c>
      <c r="Y1" s="65" t="s">
        <v>21</v>
      </c>
      <c r="Z1" s="65" t="s">
        <v>21</v>
      </c>
      <c r="AA1" s="65" t="s">
        <v>21</v>
      </c>
    </row>
    <row r="2" spans="1:27" ht="25.15" customHeight="1" x14ac:dyDescent="0.25">
      <c r="A2" s="67" t="s">
        <v>101</v>
      </c>
      <c r="B2" s="67"/>
      <c r="C2" s="67"/>
      <c r="D2" s="67"/>
      <c r="E2" s="67"/>
      <c r="F2" s="67"/>
      <c r="G2" s="67"/>
      <c r="H2" s="68"/>
      <c r="I2" s="69" t="s">
        <v>44</v>
      </c>
      <c r="J2" s="70"/>
      <c r="K2" s="71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27" s="78" customFormat="1" ht="39.950000000000003" customHeight="1" x14ac:dyDescent="0.2">
      <c r="A3" s="72" t="s">
        <v>25</v>
      </c>
      <c r="B3" s="72" t="s">
        <v>23</v>
      </c>
      <c r="C3" s="73" t="s">
        <v>16</v>
      </c>
      <c r="D3" s="73" t="s">
        <v>29</v>
      </c>
      <c r="E3" s="73" t="s">
        <v>20</v>
      </c>
      <c r="F3" s="72" t="s">
        <v>3</v>
      </c>
      <c r="G3" s="72" t="s">
        <v>17</v>
      </c>
      <c r="H3" s="74" t="s">
        <v>24</v>
      </c>
      <c r="I3" s="72" t="s">
        <v>22</v>
      </c>
      <c r="J3" s="75" t="s">
        <v>0</v>
      </c>
      <c r="K3" s="76" t="s">
        <v>2</v>
      </c>
      <c r="L3" s="77" t="s">
        <v>1</v>
      </c>
      <c r="M3" s="77" t="s">
        <v>1</v>
      </c>
      <c r="N3" s="77" t="s">
        <v>1</v>
      </c>
      <c r="O3" s="77" t="s">
        <v>1</v>
      </c>
      <c r="P3" s="77" t="s">
        <v>1</v>
      </c>
      <c r="Q3" s="77" t="s">
        <v>1</v>
      </c>
      <c r="R3" s="77" t="s">
        <v>1</v>
      </c>
      <c r="S3" s="77" t="s">
        <v>1</v>
      </c>
      <c r="T3" s="77" t="s">
        <v>1</v>
      </c>
      <c r="U3" s="77" t="s">
        <v>1</v>
      </c>
      <c r="V3" s="77" t="s">
        <v>1</v>
      </c>
      <c r="W3" s="77" t="s">
        <v>1</v>
      </c>
      <c r="X3" s="77" t="s">
        <v>1</v>
      </c>
      <c r="Y3" s="77" t="s">
        <v>1</v>
      </c>
      <c r="Z3" s="77" t="s">
        <v>1</v>
      </c>
      <c r="AA3" s="77" t="s">
        <v>1</v>
      </c>
    </row>
    <row r="4" spans="1:27" ht="39.950000000000003" customHeight="1" x14ac:dyDescent="0.25">
      <c r="A4" s="79">
        <v>1</v>
      </c>
      <c r="B4" s="80">
        <v>1</v>
      </c>
      <c r="C4" s="81" t="s">
        <v>46</v>
      </c>
      <c r="D4" s="82" t="s">
        <v>47</v>
      </c>
      <c r="E4" s="83" t="s">
        <v>78</v>
      </c>
      <c r="F4" s="83" t="s">
        <v>11</v>
      </c>
      <c r="G4" s="80" t="s">
        <v>13</v>
      </c>
      <c r="H4" s="84">
        <v>98.29</v>
      </c>
      <c r="I4" s="85">
        <v>0</v>
      </c>
      <c r="J4" s="86">
        <f>I4-(SUM(L4:AA4))</f>
        <v>0</v>
      </c>
      <c r="K4" s="87" t="str">
        <f>IF(J4&lt;0,"ATENÇÃO","OK")</f>
        <v>OK</v>
      </c>
      <c r="L4" s="88"/>
      <c r="M4" s="89"/>
      <c r="N4" s="88"/>
      <c r="O4" s="88"/>
      <c r="P4" s="88"/>
      <c r="Q4" s="90"/>
      <c r="R4" s="90"/>
      <c r="S4" s="90"/>
      <c r="T4" s="90"/>
      <c r="U4" s="90"/>
      <c r="V4" s="90"/>
      <c r="W4" s="90"/>
      <c r="X4" s="91"/>
      <c r="Y4" s="91"/>
      <c r="Z4" s="91"/>
      <c r="AA4" s="91"/>
    </row>
    <row r="5" spans="1:27" ht="39.950000000000003" customHeight="1" x14ac:dyDescent="0.25">
      <c r="A5" s="92"/>
      <c r="B5" s="80">
        <v>2</v>
      </c>
      <c r="C5" s="93"/>
      <c r="D5" s="82" t="s">
        <v>48</v>
      </c>
      <c r="E5" s="94" t="s">
        <v>79</v>
      </c>
      <c r="F5" s="94" t="s">
        <v>28</v>
      </c>
      <c r="G5" s="80" t="s">
        <v>12</v>
      </c>
      <c r="H5" s="95">
        <v>17.8</v>
      </c>
      <c r="I5" s="85">
        <v>20</v>
      </c>
      <c r="J5" s="86">
        <f t="shared" ref="J5:J29" si="0">I5-(SUM(L5:AA5))</f>
        <v>20</v>
      </c>
      <c r="K5" s="87" t="str">
        <f t="shared" ref="K5:K29" si="1">IF(J5&lt;0,"ATENÇÃO","OK")</f>
        <v>OK</v>
      </c>
      <c r="L5" s="88"/>
      <c r="M5" s="89"/>
      <c r="N5" s="88"/>
      <c r="O5" s="88"/>
      <c r="P5" s="88"/>
      <c r="Q5" s="90"/>
      <c r="R5" s="90"/>
      <c r="S5" s="90"/>
      <c r="T5" s="90"/>
      <c r="U5" s="90"/>
      <c r="V5" s="90"/>
      <c r="W5" s="90"/>
      <c r="X5" s="91"/>
      <c r="Y5" s="91"/>
      <c r="Z5" s="91"/>
      <c r="AA5" s="91"/>
    </row>
    <row r="6" spans="1:27" ht="39.950000000000003" customHeight="1" x14ac:dyDescent="0.25">
      <c r="A6" s="92"/>
      <c r="B6" s="80">
        <v>3</v>
      </c>
      <c r="C6" s="93"/>
      <c r="D6" s="82" t="s">
        <v>49</v>
      </c>
      <c r="E6" s="94" t="s">
        <v>80</v>
      </c>
      <c r="F6" s="94" t="s">
        <v>76</v>
      </c>
      <c r="G6" s="80" t="s">
        <v>12</v>
      </c>
      <c r="H6" s="95">
        <v>38.08</v>
      </c>
      <c r="I6" s="85">
        <v>50</v>
      </c>
      <c r="J6" s="86">
        <f t="shared" si="0"/>
        <v>50</v>
      </c>
      <c r="K6" s="87" t="str">
        <f t="shared" si="1"/>
        <v>OK</v>
      </c>
      <c r="L6" s="88"/>
      <c r="M6" s="89"/>
      <c r="N6" s="88"/>
      <c r="O6" s="88"/>
      <c r="P6" s="88"/>
      <c r="Q6" s="90"/>
      <c r="R6" s="90"/>
      <c r="S6" s="90"/>
      <c r="T6" s="90"/>
      <c r="U6" s="90"/>
      <c r="V6" s="90"/>
      <c r="W6" s="90"/>
      <c r="X6" s="91"/>
      <c r="Y6" s="91"/>
      <c r="Z6" s="91"/>
      <c r="AA6" s="91"/>
    </row>
    <row r="7" spans="1:27" ht="39.950000000000003" customHeight="1" x14ac:dyDescent="0.25">
      <c r="A7" s="92"/>
      <c r="B7" s="80">
        <v>4</v>
      </c>
      <c r="C7" s="93"/>
      <c r="D7" s="82" t="s">
        <v>50</v>
      </c>
      <c r="E7" s="94" t="s">
        <v>81</v>
      </c>
      <c r="F7" s="94" t="s">
        <v>76</v>
      </c>
      <c r="G7" s="80" t="s">
        <v>12</v>
      </c>
      <c r="H7" s="95">
        <v>18.96</v>
      </c>
      <c r="I7" s="85">
        <v>8</v>
      </c>
      <c r="J7" s="86">
        <f t="shared" si="0"/>
        <v>8</v>
      </c>
      <c r="K7" s="87" t="str">
        <f t="shared" si="1"/>
        <v>OK</v>
      </c>
      <c r="L7" s="88"/>
      <c r="M7" s="89"/>
      <c r="N7" s="88"/>
      <c r="O7" s="88"/>
      <c r="P7" s="88"/>
      <c r="Q7" s="90"/>
      <c r="R7" s="90"/>
      <c r="S7" s="90"/>
      <c r="T7" s="90"/>
      <c r="U7" s="90"/>
      <c r="V7" s="90"/>
      <c r="W7" s="90"/>
      <c r="X7" s="91"/>
      <c r="Y7" s="91"/>
      <c r="Z7" s="91"/>
      <c r="AA7" s="91"/>
    </row>
    <row r="8" spans="1:27" ht="39.950000000000003" customHeight="1" x14ac:dyDescent="0.25">
      <c r="A8" s="92"/>
      <c r="B8" s="80">
        <v>5</v>
      </c>
      <c r="C8" s="93"/>
      <c r="D8" s="82" t="s">
        <v>51</v>
      </c>
      <c r="E8" s="94" t="s">
        <v>82</v>
      </c>
      <c r="F8" s="94" t="s">
        <v>76</v>
      </c>
      <c r="G8" s="80" t="s">
        <v>12</v>
      </c>
      <c r="H8" s="95">
        <v>26.73</v>
      </c>
      <c r="I8" s="85">
        <v>50</v>
      </c>
      <c r="J8" s="86">
        <f t="shared" si="0"/>
        <v>50</v>
      </c>
      <c r="K8" s="87" t="str">
        <f t="shared" si="1"/>
        <v>OK</v>
      </c>
      <c r="L8" s="88"/>
      <c r="M8" s="89"/>
      <c r="N8" s="88"/>
      <c r="O8" s="88"/>
      <c r="P8" s="88"/>
      <c r="Q8" s="90"/>
      <c r="R8" s="90"/>
      <c r="S8" s="90"/>
      <c r="T8" s="90"/>
      <c r="U8" s="90"/>
      <c r="V8" s="90"/>
      <c r="W8" s="90"/>
      <c r="X8" s="91"/>
      <c r="Y8" s="91"/>
      <c r="Z8" s="91"/>
      <c r="AA8" s="91"/>
    </row>
    <row r="9" spans="1:27" ht="39.950000000000003" customHeight="1" x14ac:dyDescent="0.25">
      <c r="A9" s="92"/>
      <c r="B9" s="80">
        <v>6</v>
      </c>
      <c r="C9" s="93"/>
      <c r="D9" s="82" t="s">
        <v>52</v>
      </c>
      <c r="E9" s="94" t="s">
        <v>83</v>
      </c>
      <c r="F9" s="83" t="s">
        <v>28</v>
      </c>
      <c r="G9" s="80" t="s">
        <v>12</v>
      </c>
      <c r="H9" s="84">
        <v>37.35</v>
      </c>
      <c r="I9" s="85">
        <v>14</v>
      </c>
      <c r="J9" s="86">
        <f t="shared" si="0"/>
        <v>14</v>
      </c>
      <c r="K9" s="87" t="str">
        <f t="shared" si="1"/>
        <v>OK</v>
      </c>
      <c r="L9" s="88"/>
      <c r="M9" s="89"/>
      <c r="N9" s="88"/>
      <c r="O9" s="88"/>
      <c r="P9" s="88"/>
      <c r="Q9" s="90"/>
      <c r="R9" s="90"/>
      <c r="S9" s="90"/>
      <c r="T9" s="90"/>
      <c r="U9" s="90"/>
      <c r="V9" s="90"/>
      <c r="W9" s="90"/>
      <c r="X9" s="91"/>
      <c r="Y9" s="91"/>
      <c r="Z9" s="91"/>
      <c r="AA9" s="91"/>
    </row>
    <row r="10" spans="1:27" ht="39.950000000000003" customHeight="1" x14ac:dyDescent="0.25">
      <c r="A10" s="92"/>
      <c r="B10" s="80">
        <v>7</v>
      </c>
      <c r="C10" s="93"/>
      <c r="D10" s="96" t="s">
        <v>53</v>
      </c>
      <c r="E10" s="97" t="s">
        <v>84</v>
      </c>
      <c r="F10" s="97" t="s">
        <v>11</v>
      </c>
      <c r="G10" s="80" t="s">
        <v>12</v>
      </c>
      <c r="H10" s="95">
        <v>1.58</v>
      </c>
      <c r="I10" s="85">
        <v>0</v>
      </c>
      <c r="J10" s="86">
        <f t="shared" si="0"/>
        <v>0</v>
      </c>
      <c r="K10" s="87" t="str">
        <f t="shared" si="1"/>
        <v>OK</v>
      </c>
      <c r="L10" s="88"/>
      <c r="M10" s="89"/>
      <c r="N10" s="88"/>
      <c r="O10" s="88"/>
      <c r="P10" s="88"/>
      <c r="Q10" s="90"/>
      <c r="R10" s="90"/>
      <c r="S10" s="90"/>
      <c r="T10" s="90"/>
      <c r="U10" s="90"/>
      <c r="V10" s="90"/>
      <c r="W10" s="90"/>
      <c r="X10" s="91"/>
      <c r="Y10" s="91"/>
      <c r="Z10" s="91"/>
      <c r="AA10" s="91"/>
    </row>
    <row r="11" spans="1:27" ht="39.950000000000003" customHeight="1" x14ac:dyDescent="0.25">
      <c r="A11" s="92"/>
      <c r="B11" s="80">
        <v>8</v>
      </c>
      <c r="C11" s="93"/>
      <c r="D11" s="96" t="s">
        <v>54</v>
      </c>
      <c r="E11" s="97" t="s">
        <v>85</v>
      </c>
      <c r="F11" s="97" t="s">
        <v>77</v>
      </c>
      <c r="G11" s="80" t="s">
        <v>12</v>
      </c>
      <c r="H11" s="95">
        <v>180.08</v>
      </c>
      <c r="I11" s="85">
        <v>10</v>
      </c>
      <c r="J11" s="86">
        <f t="shared" si="0"/>
        <v>10</v>
      </c>
      <c r="K11" s="87" t="str">
        <f t="shared" si="1"/>
        <v>OK</v>
      </c>
      <c r="L11" s="88"/>
      <c r="M11" s="89"/>
      <c r="N11" s="88"/>
      <c r="O11" s="88"/>
      <c r="P11" s="88"/>
      <c r="Q11" s="90"/>
      <c r="R11" s="90"/>
      <c r="S11" s="90"/>
      <c r="T11" s="90"/>
      <c r="U11" s="90"/>
      <c r="V11" s="90"/>
      <c r="W11" s="90"/>
      <c r="X11" s="91"/>
      <c r="Y11" s="91"/>
      <c r="Z11" s="91"/>
      <c r="AA11" s="91"/>
    </row>
    <row r="12" spans="1:27" ht="39.950000000000003" customHeight="1" x14ac:dyDescent="0.25">
      <c r="A12" s="92"/>
      <c r="B12" s="80">
        <v>9</v>
      </c>
      <c r="C12" s="93"/>
      <c r="D12" s="96" t="s">
        <v>55</v>
      </c>
      <c r="E12" s="97" t="s">
        <v>86</v>
      </c>
      <c r="F12" s="98" t="s">
        <v>77</v>
      </c>
      <c r="G12" s="97" t="s">
        <v>74</v>
      </c>
      <c r="H12" s="95">
        <v>192.37</v>
      </c>
      <c r="I12" s="85">
        <v>0</v>
      </c>
      <c r="J12" s="86">
        <f t="shared" si="0"/>
        <v>0</v>
      </c>
      <c r="K12" s="87" t="str">
        <f t="shared" si="1"/>
        <v>OK</v>
      </c>
      <c r="L12" s="88"/>
      <c r="M12" s="89"/>
      <c r="N12" s="88"/>
      <c r="O12" s="88"/>
      <c r="P12" s="88"/>
      <c r="Q12" s="90"/>
      <c r="R12" s="90"/>
      <c r="S12" s="90"/>
      <c r="T12" s="90"/>
      <c r="U12" s="90"/>
      <c r="V12" s="90"/>
      <c r="W12" s="90"/>
      <c r="X12" s="91"/>
      <c r="Y12" s="91"/>
      <c r="Z12" s="91"/>
      <c r="AA12" s="91"/>
    </row>
    <row r="13" spans="1:27" ht="39.950000000000003" customHeight="1" x14ac:dyDescent="0.25">
      <c r="A13" s="99"/>
      <c r="B13" s="80">
        <v>10</v>
      </c>
      <c r="C13" s="113"/>
      <c r="D13" s="96" t="s">
        <v>56</v>
      </c>
      <c r="E13" s="97" t="s">
        <v>87</v>
      </c>
      <c r="F13" s="98" t="s">
        <v>77</v>
      </c>
      <c r="G13" s="97" t="s">
        <v>12</v>
      </c>
      <c r="H13" s="95">
        <v>126.3</v>
      </c>
      <c r="I13" s="85">
        <v>3</v>
      </c>
      <c r="J13" s="86">
        <f t="shared" si="0"/>
        <v>3</v>
      </c>
      <c r="K13" s="87" t="str">
        <f t="shared" si="1"/>
        <v>OK</v>
      </c>
      <c r="L13" s="88"/>
      <c r="M13" s="88"/>
      <c r="N13" s="88"/>
      <c r="O13" s="88"/>
      <c r="P13" s="88"/>
      <c r="Q13" s="90"/>
      <c r="R13" s="90"/>
      <c r="S13" s="90"/>
      <c r="T13" s="90"/>
      <c r="U13" s="90"/>
      <c r="V13" s="90"/>
      <c r="W13" s="90"/>
      <c r="X13" s="91"/>
      <c r="Y13" s="91"/>
      <c r="Z13" s="91"/>
      <c r="AA13" s="91"/>
    </row>
    <row r="14" spans="1:27" ht="39.950000000000003" customHeight="1" x14ac:dyDescent="0.25">
      <c r="A14" s="79">
        <v>2</v>
      </c>
      <c r="B14" s="80">
        <v>11</v>
      </c>
      <c r="C14" s="81" t="s">
        <v>46</v>
      </c>
      <c r="D14" s="96" t="s">
        <v>57</v>
      </c>
      <c r="E14" s="97" t="s">
        <v>88</v>
      </c>
      <c r="F14" s="97" t="s">
        <v>11</v>
      </c>
      <c r="G14" s="97" t="s">
        <v>12</v>
      </c>
      <c r="H14" s="95">
        <v>117.5</v>
      </c>
      <c r="I14" s="85">
        <v>15</v>
      </c>
      <c r="J14" s="86">
        <f t="shared" si="0"/>
        <v>15</v>
      </c>
      <c r="K14" s="87" t="str">
        <f t="shared" si="1"/>
        <v>OK</v>
      </c>
      <c r="L14" s="88"/>
      <c r="M14" s="88"/>
      <c r="N14" s="88"/>
      <c r="O14" s="88"/>
      <c r="P14" s="88"/>
      <c r="Q14" s="90"/>
      <c r="R14" s="90"/>
      <c r="S14" s="90"/>
      <c r="T14" s="90"/>
      <c r="U14" s="90"/>
      <c r="V14" s="90"/>
      <c r="W14" s="90"/>
      <c r="X14" s="91"/>
      <c r="Y14" s="91"/>
      <c r="Z14" s="91"/>
      <c r="AA14" s="91"/>
    </row>
    <row r="15" spans="1:27" ht="39.950000000000003" customHeight="1" x14ac:dyDescent="0.25">
      <c r="A15" s="92"/>
      <c r="B15" s="80">
        <v>12</v>
      </c>
      <c r="C15" s="93"/>
      <c r="D15" s="96" t="s">
        <v>58</v>
      </c>
      <c r="E15" s="97" t="s">
        <v>88</v>
      </c>
      <c r="F15" s="97" t="s">
        <v>11</v>
      </c>
      <c r="G15" s="97" t="s">
        <v>12</v>
      </c>
      <c r="H15" s="95">
        <v>228.8</v>
      </c>
      <c r="I15" s="85">
        <v>30</v>
      </c>
      <c r="J15" s="86">
        <f t="shared" si="0"/>
        <v>30</v>
      </c>
      <c r="K15" s="87" t="str">
        <f t="shared" si="1"/>
        <v>OK</v>
      </c>
      <c r="L15" s="88"/>
      <c r="M15" s="88"/>
      <c r="N15" s="88"/>
      <c r="O15" s="88"/>
      <c r="P15" s="88"/>
      <c r="Q15" s="90"/>
      <c r="R15" s="90"/>
      <c r="S15" s="90"/>
      <c r="T15" s="90"/>
      <c r="U15" s="90"/>
      <c r="V15" s="90"/>
      <c r="W15" s="90"/>
      <c r="X15" s="91"/>
      <c r="Y15" s="91"/>
      <c r="Z15" s="91"/>
      <c r="AA15" s="91"/>
    </row>
    <row r="16" spans="1:27" ht="39.950000000000003" customHeight="1" x14ac:dyDescent="0.25">
      <c r="A16" s="92"/>
      <c r="B16" s="80">
        <v>13</v>
      </c>
      <c r="C16" s="93"/>
      <c r="D16" s="100" t="s">
        <v>59</v>
      </c>
      <c r="E16" s="101" t="s">
        <v>88</v>
      </c>
      <c r="F16" s="101" t="s">
        <v>11</v>
      </c>
      <c r="G16" s="101" t="s">
        <v>12</v>
      </c>
      <c r="H16" s="102">
        <v>159.4</v>
      </c>
      <c r="I16" s="85">
        <v>20</v>
      </c>
      <c r="J16" s="86">
        <f t="shared" si="0"/>
        <v>20</v>
      </c>
      <c r="K16" s="87" t="str">
        <f t="shared" si="1"/>
        <v>OK</v>
      </c>
      <c r="L16" s="88"/>
      <c r="M16" s="88"/>
      <c r="N16" s="88"/>
      <c r="O16" s="88"/>
      <c r="P16" s="88"/>
      <c r="Q16" s="90"/>
      <c r="R16" s="90"/>
      <c r="S16" s="90"/>
      <c r="T16" s="90"/>
      <c r="U16" s="90"/>
      <c r="V16" s="90"/>
      <c r="W16" s="90"/>
      <c r="X16" s="91"/>
      <c r="Y16" s="91"/>
      <c r="Z16" s="91"/>
      <c r="AA16" s="91"/>
    </row>
    <row r="17" spans="1:27" ht="39.950000000000003" customHeight="1" x14ac:dyDescent="0.25">
      <c r="A17" s="92"/>
      <c r="B17" s="80">
        <v>14</v>
      </c>
      <c r="C17" s="93"/>
      <c r="D17" s="96" t="s">
        <v>60</v>
      </c>
      <c r="E17" s="97" t="s">
        <v>89</v>
      </c>
      <c r="F17" s="97" t="s">
        <v>11</v>
      </c>
      <c r="G17" s="97" t="s">
        <v>12</v>
      </c>
      <c r="H17" s="95">
        <v>246.36</v>
      </c>
      <c r="I17" s="85">
        <v>0</v>
      </c>
      <c r="J17" s="86">
        <f t="shared" si="0"/>
        <v>0</v>
      </c>
      <c r="K17" s="87" t="str">
        <f t="shared" si="1"/>
        <v>OK</v>
      </c>
      <c r="L17" s="88"/>
      <c r="M17" s="88"/>
      <c r="N17" s="88"/>
      <c r="O17" s="88"/>
      <c r="P17" s="88"/>
      <c r="Q17" s="90"/>
      <c r="R17" s="90"/>
      <c r="S17" s="90"/>
      <c r="T17" s="90"/>
      <c r="U17" s="90"/>
      <c r="V17" s="90"/>
      <c r="W17" s="90"/>
      <c r="X17" s="91"/>
      <c r="Y17" s="91"/>
      <c r="Z17" s="91"/>
      <c r="AA17" s="91"/>
    </row>
    <row r="18" spans="1:27" ht="39.950000000000003" customHeight="1" x14ac:dyDescent="0.25">
      <c r="A18" s="92"/>
      <c r="B18" s="80">
        <v>15</v>
      </c>
      <c r="C18" s="93"/>
      <c r="D18" s="96" t="s">
        <v>61</v>
      </c>
      <c r="E18" s="97" t="s">
        <v>90</v>
      </c>
      <c r="F18" s="97" t="s">
        <v>11</v>
      </c>
      <c r="G18" s="97" t="s">
        <v>12</v>
      </c>
      <c r="H18" s="95">
        <v>174.78</v>
      </c>
      <c r="I18" s="85">
        <v>10</v>
      </c>
      <c r="J18" s="86">
        <f t="shared" si="0"/>
        <v>10</v>
      </c>
      <c r="K18" s="87" t="str">
        <f t="shared" si="1"/>
        <v>OK</v>
      </c>
      <c r="L18" s="88"/>
      <c r="M18" s="88"/>
      <c r="N18" s="88"/>
      <c r="O18" s="88"/>
      <c r="P18" s="88"/>
      <c r="Q18" s="90"/>
      <c r="R18" s="90"/>
      <c r="S18" s="90"/>
      <c r="T18" s="90"/>
      <c r="U18" s="90"/>
      <c r="V18" s="90"/>
      <c r="W18" s="90"/>
      <c r="X18" s="91"/>
      <c r="Y18" s="91"/>
      <c r="Z18" s="91"/>
      <c r="AA18" s="91"/>
    </row>
    <row r="19" spans="1:27" ht="39.950000000000003" customHeight="1" x14ac:dyDescent="0.25">
      <c r="A19" s="92"/>
      <c r="B19" s="80">
        <v>16</v>
      </c>
      <c r="C19" s="93"/>
      <c r="D19" s="96" t="s">
        <v>62</v>
      </c>
      <c r="E19" s="97" t="s">
        <v>91</v>
      </c>
      <c r="F19" s="97" t="s">
        <v>11</v>
      </c>
      <c r="G19" s="97" t="s">
        <v>12</v>
      </c>
      <c r="H19" s="95">
        <v>252.67</v>
      </c>
      <c r="I19" s="85">
        <v>0</v>
      </c>
      <c r="J19" s="86">
        <f t="shared" si="0"/>
        <v>0</v>
      </c>
      <c r="K19" s="87" t="str">
        <f t="shared" si="1"/>
        <v>OK</v>
      </c>
      <c r="L19" s="88"/>
      <c r="M19" s="88"/>
      <c r="N19" s="88"/>
      <c r="O19" s="88"/>
      <c r="P19" s="88"/>
      <c r="Q19" s="90"/>
      <c r="R19" s="90"/>
      <c r="S19" s="90"/>
      <c r="T19" s="90"/>
      <c r="U19" s="90"/>
      <c r="V19" s="90"/>
      <c r="W19" s="90"/>
      <c r="X19" s="91"/>
      <c r="Y19" s="91"/>
      <c r="Z19" s="91"/>
      <c r="AA19" s="91"/>
    </row>
    <row r="20" spans="1:27" ht="39.950000000000003" customHeight="1" x14ac:dyDescent="0.25">
      <c r="A20" s="99"/>
      <c r="B20" s="80">
        <v>17</v>
      </c>
      <c r="C20" s="113"/>
      <c r="D20" s="96" t="s">
        <v>63</v>
      </c>
      <c r="E20" s="97" t="s">
        <v>89</v>
      </c>
      <c r="F20" s="97" t="s">
        <v>11</v>
      </c>
      <c r="G20" s="97" t="s">
        <v>12</v>
      </c>
      <c r="H20" s="95">
        <v>117.45</v>
      </c>
      <c r="I20" s="85">
        <v>0</v>
      </c>
      <c r="J20" s="86">
        <f t="shared" si="0"/>
        <v>0</v>
      </c>
      <c r="K20" s="87" t="str">
        <f t="shared" si="1"/>
        <v>OK</v>
      </c>
      <c r="L20" s="88"/>
      <c r="M20" s="88"/>
      <c r="N20" s="88"/>
      <c r="O20" s="88"/>
      <c r="P20" s="88"/>
      <c r="Q20" s="90"/>
      <c r="R20" s="90"/>
      <c r="S20" s="90"/>
      <c r="T20" s="90"/>
      <c r="U20" s="90"/>
      <c r="V20" s="90"/>
      <c r="W20" s="90"/>
      <c r="X20" s="91"/>
      <c r="Y20" s="91"/>
      <c r="Z20" s="91"/>
      <c r="AA20" s="91"/>
    </row>
    <row r="21" spans="1:27" ht="39.950000000000003" customHeight="1" x14ac:dyDescent="0.25">
      <c r="A21" s="79">
        <v>3</v>
      </c>
      <c r="B21" s="80">
        <v>18</v>
      </c>
      <c r="C21" s="81" t="s">
        <v>73</v>
      </c>
      <c r="D21" s="96" t="s">
        <v>64</v>
      </c>
      <c r="E21" s="97" t="s">
        <v>92</v>
      </c>
      <c r="F21" s="97" t="s">
        <v>27</v>
      </c>
      <c r="G21" s="97" t="s">
        <v>75</v>
      </c>
      <c r="H21" s="95">
        <v>42.64</v>
      </c>
      <c r="I21" s="85">
        <v>0</v>
      </c>
      <c r="J21" s="86">
        <f t="shared" si="0"/>
        <v>0</v>
      </c>
      <c r="K21" s="87" t="str">
        <f t="shared" si="1"/>
        <v>OK</v>
      </c>
      <c r="L21" s="88"/>
      <c r="M21" s="88"/>
      <c r="N21" s="88"/>
      <c r="O21" s="88"/>
      <c r="P21" s="88"/>
      <c r="Q21" s="90"/>
      <c r="R21" s="90"/>
      <c r="S21" s="90"/>
      <c r="T21" s="90"/>
      <c r="U21" s="90"/>
      <c r="V21" s="90"/>
      <c r="W21" s="90"/>
      <c r="X21" s="91"/>
      <c r="Y21" s="91"/>
      <c r="Z21" s="91"/>
      <c r="AA21" s="91"/>
    </row>
    <row r="22" spans="1:27" ht="39.950000000000003" customHeight="1" x14ac:dyDescent="0.25">
      <c r="A22" s="92"/>
      <c r="B22" s="80">
        <v>19</v>
      </c>
      <c r="C22" s="93"/>
      <c r="D22" s="96" t="s">
        <v>65</v>
      </c>
      <c r="E22" s="97" t="s">
        <v>93</v>
      </c>
      <c r="F22" s="97" t="s">
        <v>11</v>
      </c>
      <c r="G22" s="97" t="s">
        <v>14</v>
      </c>
      <c r="H22" s="95">
        <v>15.59</v>
      </c>
      <c r="I22" s="85">
        <v>20</v>
      </c>
      <c r="J22" s="86">
        <f t="shared" si="0"/>
        <v>20</v>
      </c>
      <c r="K22" s="87" t="str">
        <f t="shared" si="1"/>
        <v>OK</v>
      </c>
      <c r="L22" s="88"/>
      <c r="M22" s="88"/>
      <c r="N22" s="88"/>
      <c r="O22" s="88"/>
      <c r="P22" s="88"/>
      <c r="Q22" s="90"/>
      <c r="R22" s="90"/>
      <c r="S22" s="90"/>
      <c r="T22" s="90"/>
      <c r="U22" s="90"/>
      <c r="V22" s="90"/>
      <c r="W22" s="90"/>
      <c r="X22" s="91"/>
      <c r="Y22" s="91"/>
      <c r="Z22" s="91"/>
      <c r="AA22" s="91"/>
    </row>
    <row r="23" spans="1:27" ht="39.950000000000003" customHeight="1" x14ac:dyDescent="0.25">
      <c r="A23" s="92"/>
      <c r="B23" s="80">
        <v>20</v>
      </c>
      <c r="C23" s="93"/>
      <c r="D23" s="96" t="s">
        <v>66</v>
      </c>
      <c r="E23" s="97" t="s">
        <v>94</v>
      </c>
      <c r="F23" s="97" t="s">
        <v>26</v>
      </c>
      <c r="G23" s="97" t="s">
        <v>14</v>
      </c>
      <c r="H23" s="95">
        <v>7.43</v>
      </c>
      <c r="I23" s="85">
        <v>0</v>
      </c>
      <c r="J23" s="86">
        <f t="shared" si="0"/>
        <v>0</v>
      </c>
      <c r="K23" s="87" t="str">
        <f t="shared" si="1"/>
        <v>OK</v>
      </c>
      <c r="L23" s="88"/>
      <c r="M23" s="88"/>
      <c r="N23" s="88"/>
      <c r="O23" s="88"/>
      <c r="P23" s="88"/>
      <c r="Q23" s="90"/>
      <c r="R23" s="90"/>
      <c r="S23" s="90"/>
      <c r="T23" s="90"/>
      <c r="U23" s="90"/>
      <c r="V23" s="90"/>
      <c r="W23" s="90"/>
      <c r="X23" s="91"/>
      <c r="Y23" s="91"/>
      <c r="Z23" s="91"/>
      <c r="AA23" s="91"/>
    </row>
    <row r="24" spans="1:27" ht="39.950000000000003" customHeight="1" x14ac:dyDescent="0.25">
      <c r="A24" s="92"/>
      <c r="B24" s="80">
        <v>21</v>
      </c>
      <c r="C24" s="93"/>
      <c r="D24" s="96" t="s">
        <v>67</v>
      </c>
      <c r="E24" s="97" t="s">
        <v>95</v>
      </c>
      <c r="F24" s="97" t="s">
        <v>27</v>
      </c>
      <c r="G24" s="97" t="s">
        <v>75</v>
      </c>
      <c r="H24" s="95">
        <v>27.96</v>
      </c>
      <c r="I24" s="85">
        <v>0</v>
      </c>
      <c r="J24" s="86">
        <f t="shared" si="0"/>
        <v>0</v>
      </c>
      <c r="K24" s="87" t="str">
        <f t="shared" si="1"/>
        <v>OK</v>
      </c>
      <c r="L24" s="88"/>
      <c r="M24" s="88"/>
      <c r="N24" s="88"/>
      <c r="O24" s="88"/>
      <c r="P24" s="88"/>
      <c r="Q24" s="90"/>
      <c r="R24" s="90"/>
      <c r="S24" s="90"/>
      <c r="T24" s="90"/>
      <c r="U24" s="90"/>
      <c r="V24" s="90"/>
      <c r="W24" s="90"/>
      <c r="X24" s="91"/>
      <c r="Y24" s="91"/>
      <c r="Z24" s="91"/>
      <c r="AA24" s="91"/>
    </row>
    <row r="25" spans="1:27" ht="39.950000000000003" customHeight="1" x14ac:dyDescent="0.25">
      <c r="A25" s="92"/>
      <c r="B25" s="80">
        <v>22</v>
      </c>
      <c r="C25" s="93"/>
      <c r="D25" s="96" t="s">
        <v>68</v>
      </c>
      <c r="E25" s="97" t="s">
        <v>96</v>
      </c>
      <c r="F25" s="97" t="s">
        <v>27</v>
      </c>
      <c r="G25" s="97" t="s">
        <v>75</v>
      </c>
      <c r="H25" s="95">
        <v>16</v>
      </c>
      <c r="I25" s="85">
        <v>10</v>
      </c>
      <c r="J25" s="86">
        <f t="shared" si="0"/>
        <v>10</v>
      </c>
      <c r="K25" s="87" t="str">
        <f t="shared" si="1"/>
        <v>OK</v>
      </c>
      <c r="L25" s="88"/>
      <c r="M25" s="88"/>
      <c r="N25" s="88"/>
      <c r="O25" s="88"/>
      <c r="P25" s="88"/>
      <c r="Q25" s="90"/>
      <c r="R25" s="90"/>
      <c r="S25" s="90"/>
      <c r="T25" s="90"/>
      <c r="U25" s="90"/>
      <c r="V25" s="90"/>
      <c r="W25" s="90"/>
      <c r="X25" s="91"/>
      <c r="Y25" s="91"/>
      <c r="Z25" s="91"/>
      <c r="AA25" s="91"/>
    </row>
    <row r="26" spans="1:27" ht="39.950000000000003" customHeight="1" x14ac:dyDescent="0.25">
      <c r="A26" s="92"/>
      <c r="B26" s="80">
        <v>23</v>
      </c>
      <c r="C26" s="93"/>
      <c r="D26" s="96" t="s">
        <v>69</v>
      </c>
      <c r="E26" s="97" t="s">
        <v>97</v>
      </c>
      <c r="F26" s="97" t="s">
        <v>11</v>
      </c>
      <c r="G26" s="97" t="s">
        <v>14</v>
      </c>
      <c r="H26" s="95">
        <v>80</v>
      </c>
      <c r="I26" s="85">
        <v>2</v>
      </c>
      <c r="J26" s="86">
        <f t="shared" si="0"/>
        <v>2</v>
      </c>
      <c r="K26" s="87" t="str">
        <f t="shared" si="1"/>
        <v>OK</v>
      </c>
      <c r="L26" s="88"/>
      <c r="M26" s="88"/>
      <c r="N26" s="88"/>
      <c r="O26" s="88"/>
      <c r="P26" s="88"/>
      <c r="Q26" s="90"/>
      <c r="R26" s="90"/>
      <c r="S26" s="90"/>
      <c r="T26" s="90"/>
      <c r="U26" s="90"/>
      <c r="V26" s="90"/>
      <c r="W26" s="90"/>
      <c r="X26" s="91"/>
      <c r="Y26" s="91"/>
      <c r="Z26" s="91"/>
      <c r="AA26" s="91"/>
    </row>
    <row r="27" spans="1:27" ht="39.950000000000003" customHeight="1" x14ac:dyDescent="0.25">
      <c r="A27" s="99"/>
      <c r="B27" s="80">
        <v>24</v>
      </c>
      <c r="C27" s="113"/>
      <c r="D27" s="96" t="s">
        <v>70</v>
      </c>
      <c r="E27" s="97" t="s">
        <v>98</v>
      </c>
      <c r="F27" s="97" t="s">
        <v>11</v>
      </c>
      <c r="G27" s="97" t="s">
        <v>14</v>
      </c>
      <c r="H27" s="95">
        <v>45</v>
      </c>
      <c r="I27" s="85">
        <v>0</v>
      </c>
      <c r="J27" s="86">
        <f t="shared" si="0"/>
        <v>0</v>
      </c>
      <c r="K27" s="87" t="str">
        <f t="shared" si="1"/>
        <v>OK</v>
      </c>
      <c r="L27" s="88"/>
      <c r="M27" s="88"/>
      <c r="N27" s="88"/>
      <c r="O27" s="88"/>
      <c r="P27" s="88"/>
      <c r="Q27" s="90"/>
      <c r="R27" s="90"/>
      <c r="S27" s="90"/>
      <c r="T27" s="90"/>
      <c r="U27" s="90"/>
      <c r="V27" s="90"/>
      <c r="W27" s="90"/>
      <c r="X27" s="91"/>
      <c r="Y27" s="91"/>
      <c r="Z27" s="91"/>
      <c r="AA27" s="91"/>
    </row>
    <row r="28" spans="1:27" ht="39.950000000000003" customHeight="1" x14ac:dyDescent="0.25">
      <c r="A28" s="79">
        <v>4</v>
      </c>
      <c r="B28" s="80">
        <v>25</v>
      </c>
      <c r="C28" s="81" t="s">
        <v>46</v>
      </c>
      <c r="D28" s="96" t="s">
        <v>71</v>
      </c>
      <c r="E28" s="97" t="s">
        <v>99</v>
      </c>
      <c r="F28" s="97" t="s">
        <v>11</v>
      </c>
      <c r="G28" s="97" t="s">
        <v>12</v>
      </c>
      <c r="H28" s="95">
        <v>74</v>
      </c>
      <c r="I28" s="85">
        <v>0</v>
      </c>
      <c r="J28" s="86">
        <f t="shared" si="0"/>
        <v>0</v>
      </c>
      <c r="K28" s="87" t="str">
        <f t="shared" si="1"/>
        <v>OK</v>
      </c>
      <c r="L28" s="88"/>
      <c r="M28" s="88"/>
      <c r="N28" s="88"/>
      <c r="O28" s="88"/>
      <c r="P28" s="88"/>
      <c r="Q28" s="90"/>
      <c r="R28" s="90"/>
      <c r="S28" s="90"/>
      <c r="T28" s="90"/>
      <c r="U28" s="90"/>
      <c r="V28" s="90"/>
      <c r="W28" s="90"/>
      <c r="X28" s="91"/>
      <c r="Y28" s="91"/>
      <c r="Z28" s="91"/>
      <c r="AA28" s="91"/>
    </row>
    <row r="29" spans="1:27" ht="39.950000000000003" customHeight="1" x14ac:dyDescent="0.25">
      <c r="A29" s="99"/>
      <c r="B29" s="80">
        <v>26</v>
      </c>
      <c r="C29" s="113"/>
      <c r="D29" s="96" t="s">
        <v>72</v>
      </c>
      <c r="E29" s="97" t="s">
        <v>100</v>
      </c>
      <c r="F29" s="97" t="s">
        <v>11</v>
      </c>
      <c r="G29" s="97" t="s">
        <v>12</v>
      </c>
      <c r="H29" s="95">
        <v>140</v>
      </c>
      <c r="I29" s="85">
        <v>0</v>
      </c>
      <c r="J29" s="86">
        <f t="shared" si="0"/>
        <v>0</v>
      </c>
      <c r="K29" s="87" t="str">
        <f t="shared" si="1"/>
        <v>OK</v>
      </c>
      <c r="L29" s="88"/>
      <c r="M29" s="88"/>
      <c r="N29" s="88"/>
      <c r="O29" s="88"/>
      <c r="P29" s="88"/>
      <c r="Q29" s="90"/>
      <c r="R29" s="90"/>
      <c r="S29" s="90"/>
      <c r="T29" s="90"/>
      <c r="U29" s="90"/>
      <c r="V29" s="90"/>
      <c r="W29" s="90"/>
      <c r="X29" s="91"/>
      <c r="Y29" s="91"/>
      <c r="Z29" s="91"/>
      <c r="AA29" s="91"/>
    </row>
    <row r="30" spans="1:27" ht="24" customHeight="1" thickBot="1" x14ac:dyDescent="0.3">
      <c r="I30" s="107">
        <f>SUM(I4:I29)</f>
        <v>262</v>
      </c>
      <c r="J30" s="117">
        <f>SUM(J4:J29)</f>
        <v>262</v>
      </c>
      <c r="L30" s="110">
        <f>SUMPRODUCT($H$4:$H$29,L4:L29)</f>
        <v>0</v>
      </c>
      <c r="M30" s="110">
        <f>SUMPRODUCT($H$4:$H$29,M4:M29)</f>
        <v>0</v>
      </c>
      <c r="N30" s="110">
        <f>SUMPRODUCT($H$4:$H$29,N4:N29)</f>
        <v>0</v>
      </c>
      <c r="O30" s="110">
        <f>SUMPRODUCT($H$4:$H$29,O4:O29)</f>
        <v>0</v>
      </c>
      <c r="P30" s="110">
        <f>SUMPRODUCT($H$4:$H$29,P4:P29)</f>
        <v>0</v>
      </c>
      <c r="Q30" s="110">
        <f>SUMPRODUCT($H$4:$H$29,Q4:Q29)</f>
        <v>0</v>
      </c>
      <c r="R30" s="110">
        <f>SUMPRODUCT($H$4:$H$29,R4:R29)</f>
        <v>0</v>
      </c>
      <c r="S30" s="110">
        <f>SUMPRODUCT($H$4:$H$29,S4:S29)</f>
        <v>0</v>
      </c>
      <c r="T30" s="110">
        <f>SUMPRODUCT($H$4:$H$29,T4:T29)</f>
        <v>0</v>
      </c>
      <c r="U30" s="110">
        <f>SUMPRODUCT($H$4:$H$29,U4:U29)</f>
        <v>0</v>
      </c>
      <c r="V30" s="110">
        <f>SUMPRODUCT($H$4:$H$29,V4:V29)</f>
        <v>0</v>
      </c>
      <c r="W30" s="110">
        <f>SUMPRODUCT($H$4:$H$29,W4:W29)</f>
        <v>0</v>
      </c>
      <c r="X30" s="110">
        <f>SUMPRODUCT($H$4:$H$29,X4:X29)</f>
        <v>0</v>
      </c>
      <c r="Y30" s="110">
        <f>SUMPRODUCT($H$4:$H$29,Y4:Y29)</f>
        <v>0</v>
      </c>
      <c r="Z30" s="110">
        <f>SUMPRODUCT($H$4:$H$29,Z4:Z29)</f>
        <v>0</v>
      </c>
      <c r="AA30" s="110">
        <f>SUMPRODUCT($H$4:$H$29,AA4:AA29)</f>
        <v>0</v>
      </c>
    </row>
    <row r="31" spans="1:27" ht="28.5" customHeight="1" thickBot="1" x14ac:dyDescent="0.3">
      <c r="B31" s="114" t="s">
        <v>45</v>
      </c>
      <c r="C31" s="115"/>
      <c r="D31" s="115"/>
      <c r="E31" s="115"/>
      <c r="F31" s="115"/>
      <c r="G31" s="115"/>
      <c r="H31" s="116"/>
    </row>
  </sheetData>
  <mergeCells count="30">
    <mergeCell ref="A21:A27"/>
    <mergeCell ref="C21:C27"/>
    <mergeCell ref="A28:A29"/>
    <mergeCell ref="C28:C29"/>
    <mergeCell ref="B31:H31"/>
    <mergeCell ref="AA1:AA2"/>
    <mergeCell ref="A2:H2"/>
    <mergeCell ref="I2:K2"/>
    <mergeCell ref="A4:A13"/>
    <mergeCell ref="C4:C13"/>
    <mergeCell ref="A14:A20"/>
    <mergeCell ref="C14:C20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L1:L2"/>
    <mergeCell ref="M1:M2"/>
    <mergeCell ref="N1:N2"/>
  </mergeCells>
  <conditionalFormatting sqref="L4:W29">
    <cfRule type="cellIs" dxfId="53" priority="5" stopIfTrue="1" operator="greaterThan">
      <formula>0</formula>
    </cfRule>
    <cfRule type="cellIs" dxfId="52" priority="6" stopIfTrue="1" operator="greaterThan">
      <formula>0</formula>
    </cfRule>
    <cfRule type="cellIs" dxfId="51" priority="7" stopIfTrue="1" operator="greaterThan">
      <formula>0</formula>
    </cfRule>
  </conditionalFormatting>
  <conditionalFormatting sqref="L4:AA29">
    <cfRule type="cellIs" dxfId="50" priority="1" operator="greaterThan">
      <formula>10</formula>
    </cfRule>
    <cfRule type="cellIs" dxfId="49" priority="4" operator="greaterThan">
      <formula>0</formula>
    </cfRule>
  </conditionalFormatting>
  <conditionalFormatting sqref="J4:J29">
    <cfRule type="cellIs" dxfId="48" priority="2" operator="lessThan">
      <formula>0</formula>
    </cfRule>
    <cfRule type="cellIs" dxfId="47" priority="3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29A75-C477-456D-84DF-7CE7D841E78F}">
  <dimension ref="A1:AA31"/>
  <sheetViews>
    <sheetView zoomScale="85" zoomScaleNormal="85" workbookViewId="0">
      <selection activeCell="G24" sqref="G24"/>
    </sheetView>
  </sheetViews>
  <sheetFormatPr defaultColWidth="9.7109375" defaultRowHeight="39.950000000000003" customHeight="1" x14ac:dyDescent="0.25"/>
  <cols>
    <col min="1" max="1" width="8.5703125" style="66" customWidth="1"/>
    <col min="2" max="2" width="9.5703125" style="103" customWidth="1"/>
    <col min="3" max="3" width="19.28515625" style="104" customWidth="1"/>
    <col min="4" max="4" width="51.42578125" style="105" customWidth="1"/>
    <col min="5" max="5" width="15" style="103" customWidth="1"/>
    <col min="6" max="6" width="11" style="103" customWidth="1"/>
    <col min="7" max="7" width="15" style="103" customWidth="1"/>
    <col min="8" max="8" width="12.5703125" style="106" customWidth="1"/>
    <col min="9" max="9" width="13.85546875" style="111" customWidth="1"/>
    <col min="10" max="10" width="13.28515625" style="108" customWidth="1"/>
    <col min="11" max="11" width="12.5703125" style="109" customWidth="1"/>
    <col min="12" max="12" width="13.5703125" style="112" customWidth="1"/>
    <col min="13" max="14" width="13.7109375" style="112" customWidth="1"/>
    <col min="15" max="15" width="14.28515625" style="112" customWidth="1"/>
    <col min="16" max="16" width="13.42578125" style="112" customWidth="1"/>
    <col min="17" max="23" width="13.7109375" style="112" customWidth="1"/>
    <col min="24" max="27" width="13.7109375" style="66" customWidth="1"/>
    <col min="28" max="16384" width="9.7109375" style="66"/>
  </cols>
  <sheetData>
    <row r="1" spans="1:27" ht="35.25" customHeight="1" x14ac:dyDescent="0.25">
      <c r="A1" s="61" t="s">
        <v>40</v>
      </c>
      <c r="B1" s="61"/>
      <c r="C1" s="62"/>
      <c r="D1" s="63" t="s">
        <v>41</v>
      </c>
      <c r="E1" s="63"/>
      <c r="F1" s="63"/>
      <c r="G1" s="63"/>
      <c r="H1" s="64"/>
      <c r="I1" s="63" t="s">
        <v>42</v>
      </c>
      <c r="J1" s="63"/>
      <c r="K1" s="63"/>
      <c r="L1" s="65" t="s">
        <v>21</v>
      </c>
      <c r="M1" s="65" t="s">
        <v>21</v>
      </c>
      <c r="N1" s="65" t="s">
        <v>21</v>
      </c>
      <c r="O1" s="65" t="s">
        <v>21</v>
      </c>
      <c r="P1" s="65" t="s">
        <v>21</v>
      </c>
      <c r="Q1" s="65" t="s">
        <v>21</v>
      </c>
      <c r="R1" s="65" t="s">
        <v>21</v>
      </c>
      <c r="S1" s="65" t="s">
        <v>21</v>
      </c>
      <c r="T1" s="65" t="s">
        <v>21</v>
      </c>
      <c r="U1" s="65" t="s">
        <v>21</v>
      </c>
      <c r="V1" s="65" t="s">
        <v>21</v>
      </c>
      <c r="W1" s="65" t="s">
        <v>21</v>
      </c>
      <c r="X1" s="65" t="s">
        <v>21</v>
      </c>
      <c r="Y1" s="65" t="s">
        <v>21</v>
      </c>
      <c r="Z1" s="65" t="s">
        <v>21</v>
      </c>
      <c r="AA1" s="65" t="s">
        <v>21</v>
      </c>
    </row>
    <row r="2" spans="1:27" ht="25.15" customHeight="1" x14ac:dyDescent="0.25">
      <c r="A2" s="67" t="s">
        <v>102</v>
      </c>
      <c r="B2" s="67"/>
      <c r="C2" s="67"/>
      <c r="D2" s="67"/>
      <c r="E2" s="67"/>
      <c r="F2" s="67"/>
      <c r="G2" s="67"/>
      <c r="H2" s="68"/>
      <c r="I2" s="69" t="s">
        <v>44</v>
      </c>
      <c r="J2" s="70"/>
      <c r="K2" s="71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27" s="78" customFormat="1" ht="39.950000000000003" customHeight="1" x14ac:dyDescent="0.2">
      <c r="A3" s="72" t="s">
        <v>25</v>
      </c>
      <c r="B3" s="72" t="s">
        <v>23</v>
      </c>
      <c r="C3" s="73" t="s">
        <v>16</v>
      </c>
      <c r="D3" s="73" t="s">
        <v>29</v>
      </c>
      <c r="E3" s="73" t="s">
        <v>20</v>
      </c>
      <c r="F3" s="72" t="s">
        <v>3</v>
      </c>
      <c r="G3" s="72" t="s">
        <v>17</v>
      </c>
      <c r="H3" s="74" t="s">
        <v>24</v>
      </c>
      <c r="I3" s="72" t="s">
        <v>22</v>
      </c>
      <c r="J3" s="75" t="s">
        <v>0</v>
      </c>
      <c r="K3" s="76" t="s">
        <v>2</v>
      </c>
      <c r="L3" s="77" t="s">
        <v>1</v>
      </c>
      <c r="M3" s="77" t="s">
        <v>1</v>
      </c>
      <c r="N3" s="77" t="s">
        <v>1</v>
      </c>
      <c r="O3" s="77" t="s">
        <v>1</v>
      </c>
      <c r="P3" s="77" t="s">
        <v>1</v>
      </c>
      <c r="Q3" s="77" t="s">
        <v>1</v>
      </c>
      <c r="R3" s="77" t="s">
        <v>1</v>
      </c>
      <c r="S3" s="77" t="s">
        <v>1</v>
      </c>
      <c r="T3" s="77" t="s">
        <v>1</v>
      </c>
      <c r="U3" s="77" t="s">
        <v>1</v>
      </c>
      <c r="V3" s="77" t="s">
        <v>1</v>
      </c>
      <c r="W3" s="77" t="s">
        <v>1</v>
      </c>
      <c r="X3" s="77" t="s">
        <v>1</v>
      </c>
      <c r="Y3" s="77" t="s">
        <v>1</v>
      </c>
      <c r="Z3" s="77" t="s">
        <v>1</v>
      </c>
      <c r="AA3" s="77" t="s">
        <v>1</v>
      </c>
    </row>
    <row r="4" spans="1:27" ht="39.950000000000003" customHeight="1" x14ac:dyDescent="0.25">
      <c r="A4" s="79">
        <v>1</v>
      </c>
      <c r="B4" s="80">
        <v>1</v>
      </c>
      <c r="C4" s="81" t="s">
        <v>46</v>
      </c>
      <c r="D4" s="82" t="s">
        <v>47</v>
      </c>
      <c r="E4" s="83" t="s">
        <v>78</v>
      </c>
      <c r="F4" s="83" t="s">
        <v>11</v>
      </c>
      <c r="G4" s="80" t="s">
        <v>13</v>
      </c>
      <c r="H4" s="84">
        <v>98.29</v>
      </c>
      <c r="I4" s="85">
        <v>0</v>
      </c>
      <c r="J4" s="86">
        <f>I4-(SUM(L4:AA4))</f>
        <v>0</v>
      </c>
      <c r="K4" s="87" t="str">
        <f>IF(J4&lt;0,"ATENÇÃO","OK")</f>
        <v>OK</v>
      </c>
      <c r="L4" s="88"/>
      <c r="M4" s="89"/>
      <c r="N4" s="88"/>
      <c r="O4" s="88"/>
      <c r="P4" s="88"/>
      <c r="Q4" s="90"/>
      <c r="R4" s="90"/>
      <c r="S4" s="90"/>
      <c r="T4" s="90"/>
      <c r="U4" s="90"/>
      <c r="V4" s="90"/>
      <c r="W4" s="90"/>
      <c r="X4" s="91"/>
      <c r="Y4" s="91"/>
      <c r="Z4" s="91"/>
      <c r="AA4" s="91"/>
    </row>
    <row r="5" spans="1:27" ht="39.950000000000003" customHeight="1" x14ac:dyDescent="0.25">
      <c r="A5" s="92"/>
      <c r="B5" s="80">
        <v>2</v>
      </c>
      <c r="C5" s="93"/>
      <c r="D5" s="82" t="s">
        <v>48</v>
      </c>
      <c r="E5" s="94" t="s">
        <v>79</v>
      </c>
      <c r="F5" s="94" t="s">
        <v>28</v>
      </c>
      <c r="G5" s="80" t="s">
        <v>12</v>
      </c>
      <c r="H5" s="95">
        <v>17.8</v>
      </c>
      <c r="I5" s="85">
        <v>5</v>
      </c>
      <c r="J5" s="86">
        <f t="shared" ref="J5:J29" si="0">I5-(SUM(L5:AA5))</f>
        <v>5</v>
      </c>
      <c r="K5" s="87" t="str">
        <f t="shared" ref="K5:K29" si="1">IF(J5&lt;0,"ATENÇÃO","OK")</f>
        <v>OK</v>
      </c>
      <c r="L5" s="88"/>
      <c r="M5" s="89"/>
      <c r="N5" s="88"/>
      <c r="O5" s="88"/>
      <c r="P5" s="88"/>
      <c r="Q5" s="90"/>
      <c r="R5" s="90"/>
      <c r="S5" s="90"/>
      <c r="T5" s="90"/>
      <c r="U5" s="90"/>
      <c r="V5" s="90"/>
      <c r="W5" s="90"/>
      <c r="X5" s="91"/>
      <c r="Y5" s="91"/>
      <c r="Z5" s="91"/>
      <c r="AA5" s="91"/>
    </row>
    <row r="6" spans="1:27" ht="39.950000000000003" customHeight="1" x14ac:dyDescent="0.25">
      <c r="A6" s="92"/>
      <c r="B6" s="80">
        <v>3</v>
      </c>
      <c r="C6" s="93"/>
      <c r="D6" s="82" t="s">
        <v>49</v>
      </c>
      <c r="E6" s="94" t="s">
        <v>80</v>
      </c>
      <c r="F6" s="94" t="s">
        <v>76</v>
      </c>
      <c r="G6" s="80" t="s">
        <v>12</v>
      </c>
      <c r="H6" s="95">
        <v>38.08</v>
      </c>
      <c r="I6" s="85">
        <v>5</v>
      </c>
      <c r="J6" s="86">
        <f t="shared" si="0"/>
        <v>5</v>
      </c>
      <c r="K6" s="87" t="str">
        <f t="shared" si="1"/>
        <v>OK</v>
      </c>
      <c r="L6" s="88"/>
      <c r="M6" s="89"/>
      <c r="N6" s="88"/>
      <c r="O6" s="88"/>
      <c r="P6" s="88"/>
      <c r="Q6" s="90"/>
      <c r="R6" s="90"/>
      <c r="S6" s="90"/>
      <c r="T6" s="90"/>
      <c r="U6" s="90"/>
      <c r="V6" s="90"/>
      <c r="W6" s="90"/>
      <c r="X6" s="91"/>
      <c r="Y6" s="91"/>
      <c r="Z6" s="91"/>
      <c r="AA6" s="91"/>
    </row>
    <row r="7" spans="1:27" ht="39.950000000000003" customHeight="1" x14ac:dyDescent="0.25">
      <c r="A7" s="92"/>
      <c r="B7" s="80">
        <v>4</v>
      </c>
      <c r="C7" s="93"/>
      <c r="D7" s="82" t="s">
        <v>50</v>
      </c>
      <c r="E7" s="94" t="s">
        <v>81</v>
      </c>
      <c r="F7" s="94" t="s">
        <v>76</v>
      </c>
      <c r="G7" s="80" t="s">
        <v>12</v>
      </c>
      <c r="H7" s="95">
        <v>18.96</v>
      </c>
      <c r="I7" s="85">
        <v>2</v>
      </c>
      <c r="J7" s="86">
        <f t="shared" si="0"/>
        <v>2</v>
      </c>
      <c r="K7" s="87" t="str">
        <f t="shared" si="1"/>
        <v>OK</v>
      </c>
      <c r="L7" s="88"/>
      <c r="M7" s="89"/>
      <c r="N7" s="88"/>
      <c r="O7" s="88"/>
      <c r="P7" s="88"/>
      <c r="Q7" s="90"/>
      <c r="R7" s="90"/>
      <c r="S7" s="90"/>
      <c r="T7" s="90"/>
      <c r="U7" s="90"/>
      <c r="V7" s="90"/>
      <c r="W7" s="90"/>
      <c r="X7" s="91"/>
      <c r="Y7" s="91"/>
      <c r="Z7" s="91"/>
      <c r="AA7" s="91"/>
    </row>
    <row r="8" spans="1:27" ht="39.950000000000003" customHeight="1" x14ac:dyDescent="0.25">
      <c r="A8" s="92"/>
      <c r="B8" s="80">
        <v>5</v>
      </c>
      <c r="C8" s="93"/>
      <c r="D8" s="82" t="s">
        <v>51</v>
      </c>
      <c r="E8" s="94" t="s">
        <v>82</v>
      </c>
      <c r="F8" s="94" t="s">
        <v>76</v>
      </c>
      <c r="G8" s="80" t="s">
        <v>12</v>
      </c>
      <c r="H8" s="95">
        <v>26.73</v>
      </c>
      <c r="I8" s="85">
        <v>5</v>
      </c>
      <c r="J8" s="86">
        <f t="shared" si="0"/>
        <v>5</v>
      </c>
      <c r="K8" s="87" t="str">
        <f t="shared" si="1"/>
        <v>OK</v>
      </c>
      <c r="L8" s="88"/>
      <c r="M8" s="89"/>
      <c r="N8" s="88"/>
      <c r="O8" s="88"/>
      <c r="P8" s="88"/>
      <c r="Q8" s="90"/>
      <c r="R8" s="90"/>
      <c r="S8" s="90"/>
      <c r="T8" s="90"/>
      <c r="U8" s="90"/>
      <c r="V8" s="90"/>
      <c r="W8" s="90"/>
      <c r="X8" s="91"/>
      <c r="Y8" s="91"/>
      <c r="Z8" s="91"/>
      <c r="AA8" s="91"/>
    </row>
    <row r="9" spans="1:27" ht="39.950000000000003" customHeight="1" x14ac:dyDescent="0.25">
      <c r="A9" s="92"/>
      <c r="B9" s="80">
        <v>6</v>
      </c>
      <c r="C9" s="93"/>
      <c r="D9" s="82" t="s">
        <v>52</v>
      </c>
      <c r="E9" s="94" t="s">
        <v>83</v>
      </c>
      <c r="F9" s="83" t="s">
        <v>28</v>
      </c>
      <c r="G9" s="80" t="s">
        <v>12</v>
      </c>
      <c r="H9" s="84">
        <v>37.35</v>
      </c>
      <c r="I9" s="85">
        <v>5</v>
      </c>
      <c r="J9" s="86">
        <f t="shared" si="0"/>
        <v>5</v>
      </c>
      <c r="K9" s="87" t="str">
        <f t="shared" si="1"/>
        <v>OK</v>
      </c>
      <c r="L9" s="88"/>
      <c r="M9" s="89"/>
      <c r="N9" s="88"/>
      <c r="O9" s="88"/>
      <c r="P9" s="88"/>
      <c r="Q9" s="90"/>
      <c r="R9" s="90"/>
      <c r="S9" s="90"/>
      <c r="T9" s="90"/>
      <c r="U9" s="90"/>
      <c r="V9" s="90"/>
      <c r="W9" s="90"/>
      <c r="X9" s="91"/>
      <c r="Y9" s="91"/>
      <c r="Z9" s="91"/>
      <c r="AA9" s="91"/>
    </row>
    <row r="10" spans="1:27" ht="39.950000000000003" customHeight="1" x14ac:dyDescent="0.25">
      <c r="A10" s="92"/>
      <c r="B10" s="80">
        <v>7</v>
      </c>
      <c r="C10" s="93"/>
      <c r="D10" s="96" t="s">
        <v>53</v>
      </c>
      <c r="E10" s="97" t="s">
        <v>84</v>
      </c>
      <c r="F10" s="97" t="s">
        <v>11</v>
      </c>
      <c r="G10" s="80" t="s">
        <v>12</v>
      </c>
      <c r="H10" s="95">
        <v>1.58</v>
      </c>
      <c r="I10" s="85">
        <v>0</v>
      </c>
      <c r="J10" s="86">
        <f t="shared" si="0"/>
        <v>0</v>
      </c>
      <c r="K10" s="87" t="str">
        <f t="shared" si="1"/>
        <v>OK</v>
      </c>
      <c r="L10" s="88"/>
      <c r="M10" s="89"/>
      <c r="N10" s="88"/>
      <c r="O10" s="88"/>
      <c r="P10" s="88"/>
      <c r="Q10" s="90"/>
      <c r="R10" s="90"/>
      <c r="S10" s="90"/>
      <c r="T10" s="90"/>
      <c r="U10" s="90"/>
      <c r="V10" s="90"/>
      <c r="W10" s="90"/>
      <c r="X10" s="91"/>
      <c r="Y10" s="91"/>
      <c r="Z10" s="91"/>
      <c r="AA10" s="91"/>
    </row>
    <row r="11" spans="1:27" ht="39.950000000000003" customHeight="1" x14ac:dyDescent="0.25">
      <c r="A11" s="92"/>
      <c r="B11" s="80">
        <v>8</v>
      </c>
      <c r="C11" s="93"/>
      <c r="D11" s="96" t="s">
        <v>54</v>
      </c>
      <c r="E11" s="97" t="s">
        <v>85</v>
      </c>
      <c r="F11" s="97" t="s">
        <v>77</v>
      </c>
      <c r="G11" s="80" t="s">
        <v>12</v>
      </c>
      <c r="H11" s="95">
        <v>180.08</v>
      </c>
      <c r="I11" s="85">
        <v>6</v>
      </c>
      <c r="J11" s="86">
        <f t="shared" si="0"/>
        <v>6</v>
      </c>
      <c r="K11" s="87" t="str">
        <f t="shared" si="1"/>
        <v>OK</v>
      </c>
      <c r="L11" s="88"/>
      <c r="M11" s="89"/>
      <c r="N11" s="88"/>
      <c r="O11" s="88"/>
      <c r="P11" s="88"/>
      <c r="Q11" s="90"/>
      <c r="R11" s="90"/>
      <c r="S11" s="90"/>
      <c r="T11" s="90"/>
      <c r="U11" s="90"/>
      <c r="V11" s="90"/>
      <c r="W11" s="90"/>
      <c r="X11" s="91"/>
      <c r="Y11" s="91"/>
      <c r="Z11" s="91"/>
      <c r="AA11" s="91"/>
    </row>
    <row r="12" spans="1:27" ht="39.950000000000003" customHeight="1" x14ac:dyDescent="0.25">
      <c r="A12" s="92"/>
      <c r="B12" s="80">
        <v>9</v>
      </c>
      <c r="C12" s="93"/>
      <c r="D12" s="96" t="s">
        <v>55</v>
      </c>
      <c r="E12" s="97" t="s">
        <v>86</v>
      </c>
      <c r="F12" s="98" t="s">
        <v>77</v>
      </c>
      <c r="G12" s="97" t="s">
        <v>74</v>
      </c>
      <c r="H12" s="95">
        <v>192.37</v>
      </c>
      <c r="I12" s="85">
        <v>0</v>
      </c>
      <c r="J12" s="86">
        <f t="shared" si="0"/>
        <v>0</v>
      </c>
      <c r="K12" s="87" t="str">
        <f t="shared" si="1"/>
        <v>OK</v>
      </c>
      <c r="L12" s="88"/>
      <c r="M12" s="89"/>
      <c r="N12" s="88"/>
      <c r="O12" s="88"/>
      <c r="P12" s="88"/>
      <c r="Q12" s="90"/>
      <c r="R12" s="90"/>
      <c r="S12" s="90"/>
      <c r="T12" s="90"/>
      <c r="U12" s="90"/>
      <c r="V12" s="90"/>
      <c r="W12" s="90"/>
      <c r="X12" s="91"/>
      <c r="Y12" s="91"/>
      <c r="Z12" s="91"/>
      <c r="AA12" s="91"/>
    </row>
    <row r="13" spans="1:27" ht="39.950000000000003" customHeight="1" x14ac:dyDescent="0.25">
      <c r="A13" s="99"/>
      <c r="B13" s="80">
        <v>10</v>
      </c>
      <c r="C13" s="113"/>
      <c r="D13" s="96" t="s">
        <v>56</v>
      </c>
      <c r="E13" s="97" t="s">
        <v>87</v>
      </c>
      <c r="F13" s="98" t="s">
        <v>77</v>
      </c>
      <c r="G13" s="97" t="s">
        <v>12</v>
      </c>
      <c r="H13" s="95">
        <v>126.3</v>
      </c>
      <c r="I13" s="85">
        <v>10</v>
      </c>
      <c r="J13" s="86">
        <f t="shared" si="0"/>
        <v>10</v>
      </c>
      <c r="K13" s="87" t="str">
        <f t="shared" si="1"/>
        <v>OK</v>
      </c>
      <c r="L13" s="88"/>
      <c r="M13" s="88"/>
      <c r="N13" s="88"/>
      <c r="O13" s="88"/>
      <c r="P13" s="88"/>
      <c r="Q13" s="90"/>
      <c r="R13" s="90"/>
      <c r="S13" s="90"/>
      <c r="T13" s="90"/>
      <c r="U13" s="90"/>
      <c r="V13" s="90"/>
      <c r="W13" s="90"/>
      <c r="X13" s="91"/>
      <c r="Y13" s="91"/>
      <c r="Z13" s="91"/>
      <c r="AA13" s="91"/>
    </row>
    <row r="14" spans="1:27" ht="39.950000000000003" customHeight="1" x14ac:dyDescent="0.25">
      <c r="A14" s="79">
        <v>2</v>
      </c>
      <c r="B14" s="80">
        <v>11</v>
      </c>
      <c r="C14" s="81" t="s">
        <v>46</v>
      </c>
      <c r="D14" s="96" t="s">
        <v>57</v>
      </c>
      <c r="E14" s="97" t="s">
        <v>88</v>
      </c>
      <c r="F14" s="97" t="s">
        <v>11</v>
      </c>
      <c r="G14" s="97" t="s">
        <v>12</v>
      </c>
      <c r="H14" s="95">
        <v>117.5</v>
      </c>
      <c r="I14" s="85">
        <v>5</v>
      </c>
      <c r="J14" s="86">
        <f t="shared" si="0"/>
        <v>5</v>
      </c>
      <c r="K14" s="87" t="str">
        <f t="shared" si="1"/>
        <v>OK</v>
      </c>
      <c r="L14" s="88"/>
      <c r="M14" s="88"/>
      <c r="N14" s="88"/>
      <c r="O14" s="88"/>
      <c r="P14" s="88"/>
      <c r="Q14" s="90"/>
      <c r="R14" s="90"/>
      <c r="S14" s="90"/>
      <c r="T14" s="90"/>
      <c r="U14" s="90"/>
      <c r="V14" s="90"/>
      <c r="W14" s="90"/>
      <c r="X14" s="91"/>
      <c r="Y14" s="91"/>
      <c r="Z14" s="91"/>
      <c r="AA14" s="91"/>
    </row>
    <row r="15" spans="1:27" ht="39.950000000000003" customHeight="1" x14ac:dyDescent="0.25">
      <c r="A15" s="92"/>
      <c r="B15" s="80">
        <v>12</v>
      </c>
      <c r="C15" s="93"/>
      <c r="D15" s="96" t="s">
        <v>58</v>
      </c>
      <c r="E15" s="97" t="s">
        <v>88</v>
      </c>
      <c r="F15" s="97" t="s">
        <v>11</v>
      </c>
      <c r="G15" s="97" t="s">
        <v>12</v>
      </c>
      <c r="H15" s="95">
        <v>228.8</v>
      </c>
      <c r="I15" s="85">
        <v>5</v>
      </c>
      <c r="J15" s="86">
        <f t="shared" si="0"/>
        <v>5</v>
      </c>
      <c r="K15" s="87" t="str">
        <f t="shared" si="1"/>
        <v>OK</v>
      </c>
      <c r="L15" s="88"/>
      <c r="M15" s="88"/>
      <c r="N15" s="88"/>
      <c r="O15" s="88"/>
      <c r="P15" s="88"/>
      <c r="Q15" s="90"/>
      <c r="R15" s="90"/>
      <c r="S15" s="90"/>
      <c r="T15" s="90"/>
      <c r="U15" s="90"/>
      <c r="V15" s="90"/>
      <c r="W15" s="90"/>
      <c r="X15" s="91"/>
      <c r="Y15" s="91"/>
      <c r="Z15" s="91"/>
      <c r="AA15" s="91"/>
    </row>
    <row r="16" spans="1:27" ht="39.950000000000003" customHeight="1" x14ac:dyDescent="0.25">
      <c r="A16" s="92"/>
      <c r="B16" s="80">
        <v>13</v>
      </c>
      <c r="C16" s="93"/>
      <c r="D16" s="100" t="s">
        <v>59</v>
      </c>
      <c r="E16" s="101" t="s">
        <v>88</v>
      </c>
      <c r="F16" s="101" t="s">
        <v>11</v>
      </c>
      <c r="G16" s="101" t="s">
        <v>12</v>
      </c>
      <c r="H16" s="102">
        <v>159.4</v>
      </c>
      <c r="I16" s="85">
        <v>2</v>
      </c>
      <c r="J16" s="86">
        <f t="shared" si="0"/>
        <v>2</v>
      </c>
      <c r="K16" s="87" t="str">
        <f t="shared" si="1"/>
        <v>OK</v>
      </c>
      <c r="L16" s="88"/>
      <c r="M16" s="88"/>
      <c r="N16" s="88"/>
      <c r="O16" s="88"/>
      <c r="P16" s="88"/>
      <c r="Q16" s="90"/>
      <c r="R16" s="90"/>
      <c r="S16" s="90"/>
      <c r="T16" s="90"/>
      <c r="U16" s="90"/>
      <c r="V16" s="90"/>
      <c r="W16" s="90"/>
      <c r="X16" s="91"/>
      <c r="Y16" s="91"/>
      <c r="Z16" s="91"/>
      <c r="AA16" s="91"/>
    </row>
    <row r="17" spans="1:27" ht="39.950000000000003" customHeight="1" x14ac:dyDescent="0.25">
      <c r="A17" s="92"/>
      <c r="B17" s="80">
        <v>14</v>
      </c>
      <c r="C17" s="93"/>
      <c r="D17" s="96" t="s">
        <v>60</v>
      </c>
      <c r="E17" s="97" t="s">
        <v>89</v>
      </c>
      <c r="F17" s="97" t="s">
        <v>11</v>
      </c>
      <c r="G17" s="97" t="s">
        <v>12</v>
      </c>
      <c r="H17" s="95">
        <v>246.36</v>
      </c>
      <c r="I17" s="85">
        <v>0</v>
      </c>
      <c r="J17" s="86">
        <f t="shared" si="0"/>
        <v>0</v>
      </c>
      <c r="K17" s="87" t="str">
        <f t="shared" si="1"/>
        <v>OK</v>
      </c>
      <c r="L17" s="88"/>
      <c r="M17" s="88"/>
      <c r="N17" s="88"/>
      <c r="O17" s="88"/>
      <c r="P17" s="88"/>
      <c r="Q17" s="90"/>
      <c r="R17" s="90"/>
      <c r="S17" s="90"/>
      <c r="T17" s="90"/>
      <c r="U17" s="90"/>
      <c r="V17" s="90"/>
      <c r="W17" s="90"/>
      <c r="X17" s="91"/>
      <c r="Y17" s="91"/>
      <c r="Z17" s="91"/>
      <c r="AA17" s="91"/>
    </row>
    <row r="18" spans="1:27" ht="39.950000000000003" customHeight="1" x14ac:dyDescent="0.25">
      <c r="A18" s="92"/>
      <c r="B18" s="80">
        <v>15</v>
      </c>
      <c r="C18" s="93"/>
      <c r="D18" s="96" t="s">
        <v>61</v>
      </c>
      <c r="E18" s="97" t="s">
        <v>90</v>
      </c>
      <c r="F18" s="97" t="s">
        <v>11</v>
      </c>
      <c r="G18" s="97" t="s">
        <v>12</v>
      </c>
      <c r="H18" s="95">
        <v>174.78</v>
      </c>
      <c r="I18" s="85">
        <v>20</v>
      </c>
      <c r="J18" s="86">
        <f t="shared" si="0"/>
        <v>20</v>
      </c>
      <c r="K18" s="87" t="str">
        <f t="shared" si="1"/>
        <v>OK</v>
      </c>
      <c r="L18" s="88"/>
      <c r="M18" s="88"/>
      <c r="N18" s="88"/>
      <c r="O18" s="88"/>
      <c r="P18" s="88"/>
      <c r="Q18" s="90"/>
      <c r="R18" s="90"/>
      <c r="S18" s="90"/>
      <c r="T18" s="90"/>
      <c r="U18" s="90"/>
      <c r="V18" s="90"/>
      <c r="W18" s="90"/>
      <c r="X18" s="91"/>
      <c r="Y18" s="91"/>
      <c r="Z18" s="91"/>
      <c r="AA18" s="91"/>
    </row>
    <row r="19" spans="1:27" ht="39.950000000000003" customHeight="1" x14ac:dyDescent="0.25">
      <c r="A19" s="92"/>
      <c r="B19" s="80">
        <v>16</v>
      </c>
      <c r="C19" s="93"/>
      <c r="D19" s="96" t="s">
        <v>62</v>
      </c>
      <c r="E19" s="97" t="s">
        <v>91</v>
      </c>
      <c r="F19" s="97" t="s">
        <v>11</v>
      </c>
      <c r="G19" s="97" t="s">
        <v>12</v>
      </c>
      <c r="H19" s="95">
        <v>252.67</v>
      </c>
      <c r="I19" s="85">
        <v>20</v>
      </c>
      <c r="J19" s="86">
        <f t="shared" si="0"/>
        <v>20</v>
      </c>
      <c r="K19" s="87" t="str">
        <f t="shared" si="1"/>
        <v>OK</v>
      </c>
      <c r="L19" s="88"/>
      <c r="M19" s="88"/>
      <c r="N19" s="88"/>
      <c r="O19" s="88"/>
      <c r="P19" s="88"/>
      <c r="Q19" s="90"/>
      <c r="R19" s="90"/>
      <c r="S19" s="90"/>
      <c r="T19" s="90"/>
      <c r="U19" s="90"/>
      <c r="V19" s="90"/>
      <c r="W19" s="90"/>
      <c r="X19" s="91"/>
      <c r="Y19" s="91"/>
      <c r="Z19" s="91"/>
      <c r="AA19" s="91"/>
    </row>
    <row r="20" spans="1:27" ht="39.950000000000003" customHeight="1" x14ac:dyDescent="0.25">
      <c r="A20" s="99"/>
      <c r="B20" s="80">
        <v>17</v>
      </c>
      <c r="C20" s="113"/>
      <c r="D20" s="96" t="s">
        <v>63</v>
      </c>
      <c r="E20" s="97" t="s">
        <v>89</v>
      </c>
      <c r="F20" s="97" t="s">
        <v>11</v>
      </c>
      <c r="G20" s="97" t="s">
        <v>12</v>
      </c>
      <c r="H20" s="95">
        <v>117.45</v>
      </c>
      <c r="I20" s="85">
        <v>0</v>
      </c>
      <c r="J20" s="86">
        <f t="shared" si="0"/>
        <v>0</v>
      </c>
      <c r="K20" s="87" t="str">
        <f t="shared" si="1"/>
        <v>OK</v>
      </c>
      <c r="L20" s="88"/>
      <c r="M20" s="88"/>
      <c r="N20" s="88"/>
      <c r="O20" s="88"/>
      <c r="P20" s="88"/>
      <c r="Q20" s="90"/>
      <c r="R20" s="90"/>
      <c r="S20" s="90"/>
      <c r="T20" s="90"/>
      <c r="U20" s="90"/>
      <c r="V20" s="90"/>
      <c r="W20" s="90"/>
      <c r="X20" s="91"/>
      <c r="Y20" s="91"/>
      <c r="Z20" s="91"/>
      <c r="AA20" s="91"/>
    </row>
    <row r="21" spans="1:27" ht="39.950000000000003" customHeight="1" x14ac:dyDescent="0.25">
      <c r="A21" s="79">
        <v>3</v>
      </c>
      <c r="B21" s="80">
        <v>18</v>
      </c>
      <c r="C21" s="81" t="s">
        <v>73</v>
      </c>
      <c r="D21" s="96" t="s">
        <v>64</v>
      </c>
      <c r="E21" s="97" t="s">
        <v>92</v>
      </c>
      <c r="F21" s="97" t="s">
        <v>27</v>
      </c>
      <c r="G21" s="97" t="s">
        <v>75</v>
      </c>
      <c r="H21" s="95">
        <v>42.64</v>
      </c>
      <c r="I21" s="85">
        <v>0</v>
      </c>
      <c r="J21" s="86">
        <f t="shared" si="0"/>
        <v>0</v>
      </c>
      <c r="K21" s="87" t="str">
        <f t="shared" si="1"/>
        <v>OK</v>
      </c>
      <c r="L21" s="88"/>
      <c r="M21" s="88"/>
      <c r="N21" s="88"/>
      <c r="O21" s="88"/>
      <c r="P21" s="88"/>
      <c r="Q21" s="90"/>
      <c r="R21" s="90"/>
      <c r="S21" s="90"/>
      <c r="T21" s="90"/>
      <c r="U21" s="90"/>
      <c r="V21" s="90"/>
      <c r="W21" s="90"/>
      <c r="X21" s="91"/>
      <c r="Y21" s="91"/>
      <c r="Z21" s="91"/>
      <c r="AA21" s="91"/>
    </row>
    <row r="22" spans="1:27" ht="39.950000000000003" customHeight="1" x14ac:dyDescent="0.25">
      <c r="A22" s="92"/>
      <c r="B22" s="80">
        <v>19</v>
      </c>
      <c r="C22" s="93"/>
      <c r="D22" s="96" t="s">
        <v>65</v>
      </c>
      <c r="E22" s="97" t="s">
        <v>93</v>
      </c>
      <c r="F22" s="97" t="s">
        <v>11</v>
      </c>
      <c r="G22" s="97" t="s">
        <v>14</v>
      </c>
      <c r="H22" s="95">
        <v>15.59</v>
      </c>
      <c r="I22" s="85">
        <v>0</v>
      </c>
      <c r="J22" s="86">
        <f t="shared" si="0"/>
        <v>0</v>
      </c>
      <c r="K22" s="87" t="str">
        <f t="shared" si="1"/>
        <v>OK</v>
      </c>
      <c r="L22" s="88"/>
      <c r="M22" s="88"/>
      <c r="N22" s="88"/>
      <c r="O22" s="88"/>
      <c r="P22" s="88"/>
      <c r="Q22" s="90"/>
      <c r="R22" s="90"/>
      <c r="S22" s="90"/>
      <c r="T22" s="90"/>
      <c r="U22" s="90"/>
      <c r="V22" s="90"/>
      <c r="W22" s="90"/>
      <c r="X22" s="91"/>
      <c r="Y22" s="91"/>
      <c r="Z22" s="91"/>
      <c r="AA22" s="91"/>
    </row>
    <row r="23" spans="1:27" ht="39.950000000000003" customHeight="1" x14ac:dyDescent="0.25">
      <c r="A23" s="92"/>
      <c r="B23" s="80">
        <v>20</v>
      </c>
      <c r="C23" s="93"/>
      <c r="D23" s="96" t="s">
        <v>66</v>
      </c>
      <c r="E23" s="97" t="s">
        <v>94</v>
      </c>
      <c r="F23" s="97" t="s">
        <v>26</v>
      </c>
      <c r="G23" s="97" t="s">
        <v>14</v>
      </c>
      <c r="H23" s="95">
        <v>7.43</v>
      </c>
      <c r="I23" s="85">
        <v>0</v>
      </c>
      <c r="J23" s="86">
        <f t="shared" si="0"/>
        <v>0</v>
      </c>
      <c r="K23" s="87" t="str">
        <f t="shared" si="1"/>
        <v>OK</v>
      </c>
      <c r="L23" s="88"/>
      <c r="M23" s="88"/>
      <c r="N23" s="88"/>
      <c r="O23" s="88"/>
      <c r="P23" s="88"/>
      <c r="Q23" s="90"/>
      <c r="R23" s="90"/>
      <c r="S23" s="90"/>
      <c r="T23" s="90"/>
      <c r="U23" s="90"/>
      <c r="V23" s="90"/>
      <c r="W23" s="90"/>
      <c r="X23" s="91"/>
      <c r="Y23" s="91"/>
      <c r="Z23" s="91"/>
      <c r="AA23" s="91"/>
    </row>
    <row r="24" spans="1:27" ht="39.950000000000003" customHeight="1" x14ac:dyDescent="0.25">
      <c r="A24" s="92"/>
      <c r="B24" s="80">
        <v>21</v>
      </c>
      <c r="C24" s="93"/>
      <c r="D24" s="96" t="s">
        <v>67</v>
      </c>
      <c r="E24" s="97" t="s">
        <v>95</v>
      </c>
      <c r="F24" s="97" t="s">
        <v>27</v>
      </c>
      <c r="G24" s="97" t="s">
        <v>75</v>
      </c>
      <c r="H24" s="95">
        <v>27.96</v>
      </c>
      <c r="I24" s="85">
        <v>0</v>
      </c>
      <c r="J24" s="86">
        <f t="shared" si="0"/>
        <v>0</v>
      </c>
      <c r="K24" s="87" t="str">
        <f t="shared" si="1"/>
        <v>OK</v>
      </c>
      <c r="L24" s="88"/>
      <c r="M24" s="88"/>
      <c r="N24" s="88"/>
      <c r="O24" s="88"/>
      <c r="P24" s="88"/>
      <c r="Q24" s="90"/>
      <c r="R24" s="90"/>
      <c r="S24" s="90"/>
      <c r="T24" s="90"/>
      <c r="U24" s="90"/>
      <c r="V24" s="90"/>
      <c r="W24" s="90"/>
      <c r="X24" s="91"/>
      <c r="Y24" s="91"/>
      <c r="Z24" s="91"/>
      <c r="AA24" s="91"/>
    </row>
    <row r="25" spans="1:27" ht="39.950000000000003" customHeight="1" x14ac:dyDescent="0.25">
      <c r="A25" s="92"/>
      <c r="B25" s="80">
        <v>22</v>
      </c>
      <c r="C25" s="93"/>
      <c r="D25" s="96" t="s">
        <v>68</v>
      </c>
      <c r="E25" s="97" t="s">
        <v>96</v>
      </c>
      <c r="F25" s="97" t="s">
        <v>27</v>
      </c>
      <c r="G25" s="97" t="s">
        <v>75</v>
      </c>
      <c r="H25" s="95">
        <v>16</v>
      </c>
      <c r="I25" s="85">
        <v>10</v>
      </c>
      <c r="J25" s="86">
        <f t="shared" si="0"/>
        <v>10</v>
      </c>
      <c r="K25" s="87" t="str">
        <f t="shared" si="1"/>
        <v>OK</v>
      </c>
      <c r="L25" s="88"/>
      <c r="M25" s="88"/>
      <c r="N25" s="88"/>
      <c r="O25" s="88"/>
      <c r="P25" s="88"/>
      <c r="Q25" s="90"/>
      <c r="R25" s="90"/>
      <c r="S25" s="90"/>
      <c r="T25" s="90"/>
      <c r="U25" s="90"/>
      <c r="V25" s="90"/>
      <c r="W25" s="90"/>
      <c r="X25" s="91"/>
      <c r="Y25" s="91"/>
      <c r="Z25" s="91"/>
      <c r="AA25" s="91"/>
    </row>
    <row r="26" spans="1:27" ht="39.950000000000003" customHeight="1" x14ac:dyDescent="0.25">
      <c r="A26" s="92"/>
      <c r="B26" s="80">
        <v>23</v>
      </c>
      <c r="C26" s="93"/>
      <c r="D26" s="96" t="s">
        <v>69</v>
      </c>
      <c r="E26" s="97" t="s">
        <v>97</v>
      </c>
      <c r="F26" s="97" t="s">
        <v>11</v>
      </c>
      <c r="G26" s="97" t="s">
        <v>14</v>
      </c>
      <c r="H26" s="95">
        <v>80</v>
      </c>
      <c r="I26" s="85">
        <v>0</v>
      </c>
      <c r="J26" s="86">
        <f t="shared" si="0"/>
        <v>0</v>
      </c>
      <c r="K26" s="87" t="str">
        <f t="shared" si="1"/>
        <v>OK</v>
      </c>
      <c r="L26" s="88"/>
      <c r="M26" s="88"/>
      <c r="N26" s="88"/>
      <c r="O26" s="88"/>
      <c r="P26" s="88"/>
      <c r="Q26" s="90"/>
      <c r="R26" s="90"/>
      <c r="S26" s="90"/>
      <c r="T26" s="90"/>
      <c r="U26" s="90"/>
      <c r="V26" s="90"/>
      <c r="W26" s="90"/>
      <c r="X26" s="91"/>
      <c r="Y26" s="91"/>
      <c r="Z26" s="91"/>
      <c r="AA26" s="91"/>
    </row>
    <row r="27" spans="1:27" ht="39.950000000000003" customHeight="1" x14ac:dyDescent="0.25">
      <c r="A27" s="99"/>
      <c r="B27" s="80">
        <v>24</v>
      </c>
      <c r="C27" s="113"/>
      <c r="D27" s="96" t="s">
        <v>70</v>
      </c>
      <c r="E27" s="97" t="s">
        <v>98</v>
      </c>
      <c r="F27" s="97" t="s">
        <v>11</v>
      </c>
      <c r="G27" s="97" t="s">
        <v>14</v>
      </c>
      <c r="H27" s="95">
        <v>45</v>
      </c>
      <c r="I27" s="85">
        <v>40</v>
      </c>
      <c r="J27" s="86">
        <f t="shared" si="0"/>
        <v>40</v>
      </c>
      <c r="K27" s="87" t="str">
        <f t="shared" si="1"/>
        <v>OK</v>
      </c>
      <c r="L27" s="88"/>
      <c r="M27" s="88"/>
      <c r="N27" s="88"/>
      <c r="O27" s="88"/>
      <c r="P27" s="88"/>
      <c r="Q27" s="90"/>
      <c r="R27" s="90"/>
      <c r="S27" s="90"/>
      <c r="T27" s="90"/>
      <c r="U27" s="90"/>
      <c r="V27" s="90"/>
      <c r="W27" s="90"/>
      <c r="X27" s="91"/>
      <c r="Y27" s="91"/>
      <c r="Z27" s="91"/>
      <c r="AA27" s="91"/>
    </row>
    <row r="28" spans="1:27" ht="39.950000000000003" customHeight="1" x14ac:dyDescent="0.25">
      <c r="A28" s="79">
        <v>4</v>
      </c>
      <c r="B28" s="80">
        <v>25</v>
      </c>
      <c r="C28" s="81" t="s">
        <v>46</v>
      </c>
      <c r="D28" s="96" t="s">
        <v>71</v>
      </c>
      <c r="E28" s="97" t="s">
        <v>99</v>
      </c>
      <c r="F28" s="97" t="s">
        <v>11</v>
      </c>
      <c r="G28" s="97" t="s">
        <v>12</v>
      </c>
      <c r="H28" s="95">
        <v>74</v>
      </c>
      <c r="I28" s="85">
        <v>0</v>
      </c>
      <c r="J28" s="86">
        <f t="shared" si="0"/>
        <v>0</v>
      </c>
      <c r="K28" s="87" t="str">
        <f t="shared" si="1"/>
        <v>OK</v>
      </c>
      <c r="L28" s="88"/>
      <c r="M28" s="88"/>
      <c r="N28" s="88"/>
      <c r="O28" s="88"/>
      <c r="P28" s="88"/>
      <c r="Q28" s="90"/>
      <c r="R28" s="90"/>
      <c r="S28" s="90"/>
      <c r="T28" s="90"/>
      <c r="U28" s="90"/>
      <c r="V28" s="90"/>
      <c r="W28" s="90"/>
      <c r="X28" s="91"/>
      <c r="Y28" s="91"/>
      <c r="Z28" s="91"/>
      <c r="AA28" s="91"/>
    </row>
    <row r="29" spans="1:27" ht="39.950000000000003" customHeight="1" x14ac:dyDescent="0.25">
      <c r="A29" s="99"/>
      <c r="B29" s="80">
        <v>26</v>
      </c>
      <c r="C29" s="113"/>
      <c r="D29" s="96" t="s">
        <v>72</v>
      </c>
      <c r="E29" s="97" t="s">
        <v>100</v>
      </c>
      <c r="F29" s="97" t="s">
        <v>11</v>
      </c>
      <c r="G29" s="97" t="s">
        <v>12</v>
      </c>
      <c r="H29" s="95">
        <v>140</v>
      </c>
      <c r="I29" s="85">
        <v>0</v>
      </c>
      <c r="J29" s="86">
        <f t="shared" si="0"/>
        <v>0</v>
      </c>
      <c r="K29" s="87" t="str">
        <f t="shared" si="1"/>
        <v>OK</v>
      </c>
      <c r="L29" s="88"/>
      <c r="M29" s="88"/>
      <c r="N29" s="88"/>
      <c r="O29" s="88"/>
      <c r="P29" s="88"/>
      <c r="Q29" s="90"/>
      <c r="R29" s="90"/>
      <c r="S29" s="90"/>
      <c r="T29" s="90"/>
      <c r="U29" s="90"/>
      <c r="V29" s="90"/>
      <c r="W29" s="90"/>
      <c r="X29" s="91"/>
      <c r="Y29" s="91"/>
      <c r="Z29" s="91"/>
      <c r="AA29" s="91"/>
    </row>
    <row r="30" spans="1:27" ht="24" customHeight="1" thickBot="1" x14ac:dyDescent="0.3">
      <c r="I30" s="107">
        <f>SUM(I4:I29)</f>
        <v>140</v>
      </c>
      <c r="J30" s="117">
        <f>SUM(J4:J29)</f>
        <v>140</v>
      </c>
      <c r="L30" s="110">
        <f>SUMPRODUCT($H$4:$H$29,L4:L29)</f>
        <v>0</v>
      </c>
      <c r="M30" s="110">
        <f>SUMPRODUCT($H$4:$H$29,M4:M29)</f>
        <v>0</v>
      </c>
      <c r="N30" s="110">
        <f>SUMPRODUCT($H$4:$H$29,N4:N29)</f>
        <v>0</v>
      </c>
      <c r="O30" s="110">
        <f>SUMPRODUCT($H$4:$H$29,O4:O29)</f>
        <v>0</v>
      </c>
      <c r="P30" s="110">
        <f>SUMPRODUCT($H$4:$H$29,P4:P29)</f>
        <v>0</v>
      </c>
      <c r="Q30" s="110">
        <f>SUMPRODUCT($H$4:$H$29,Q4:Q29)</f>
        <v>0</v>
      </c>
      <c r="R30" s="110">
        <f>SUMPRODUCT($H$4:$H$29,R4:R29)</f>
        <v>0</v>
      </c>
      <c r="S30" s="110">
        <f>SUMPRODUCT($H$4:$H$29,S4:S29)</f>
        <v>0</v>
      </c>
      <c r="T30" s="110">
        <f>SUMPRODUCT($H$4:$H$29,T4:T29)</f>
        <v>0</v>
      </c>
      <c r="U30" s="110">
        <f>SUMPRODUCT($H$4:$H$29,U4:U29)</f>
        <v>0</v>
      </c>
      <c r="V30" s="110">
        <f>SUMPRODUCT($H$4:$H$29,V4:V29)</f>
        <v>0</v>
      </c>
      <c r="W30" s="110">
        <f>SUMPRODUCT($H$4:$H$29,W4:W29)</f>
        <v>0</v>
      </c>
      <c r="X30" s="110">
        <f>SUMPRODUCT($H$4:$H$29,X4:X29)</f>
        <v>0</v>
      </c>
      <c r="Y30" s="110">
        <f>SUMPRODUCT($H$4:$H$29,Y4:Y29)</f>
        <v>0</v>
      </c>
      <c r="Z30" s="110">
        <f>SUMPRODUCT($H$4:$H$29,Z4:Z29)</f>
        <v>0</v>
      </c>
      <c r="AA30" s="110">
        <f>SUMPRODUCT($H$4:$H$29,AA4:AA29)</f>
        <v>0</v>
      </c>
    </row>
    <row r="31" spans="1:27" ht="28.5" customHeight="1" thickBot="1" x14ac:dyDescent="0.3">
      <c r="B31" s="114" t="s">
        <v>45</v>
      </c>
      <c r="C31" s="115"/>
      <c r="D31" s="115"/>
      <c r="E31" s="115"/>
      <c r="F31" s="115"/>
      <c r="G31" s="115"/>
      <c r="H31" s="116"/>
    </row>
  </sheetData>
  <mergeCells count="30">
    <mergeCell ref="A21:A27"/>
    <mergeCell ref="C21:C27"/>
    <mergeCell ref="A28:A29"/>
    <mergeCell ref="C28:C29"/>
    <mergeCell ref="B31:H31"/>
    <mergeCell ref="AA1:AA2"/>
    <mergeCell ref="A2:H2"/>
    <mergeCell ref="I2:K2"/>
    <mergeCell ref="A4:A13"/>
    <mergeCell ref="C4:C13"/>
    <mergeCell ref="A14:A20"/>
    <mergeCell ref="C14:C20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L1:L2"/>
    <mergeCell ref="M1:M2"/>
    <mergeCell ref="N1:N2"/>
  </mergeCells>
  <conditionalFormatting sqref="L4:W29">
    <cfRule type="cellIs" dxfId="46" priority="5" stopIfTrue="1" operator="greaterThan">
      <formula>0</formula>
    </cfRule>
    <cfRule type="cellIs" dxfId="45" priority="6" stopIfTrue="1" operator="greaterThan">
      <formula>0</formula>
    </cfRule>
    <cfRule type="cellIs" dxfId="44" priority="7" stopIfTrue="1" operator="greaterThan">
      <formula>0</formula>
    </cfRule>
  </conditionalFormatting>
  <conditionalFormatting sqref="L4:AA29">
    <cfRule type="cellIs" dxfId="43" priority="1" operator="greaterThan">
      <formula>10</formula>
    </cfRule>
    <cfRule type="cellIs" dxfId="42" priority="4" operator="greaterThan">
      <formula>0</formula>
    </cfRule>
  </conditionalFormatting>
  <conditionalFormatting sqref="J4:J29">
    <cfRule type="cellIs" dxfId="41" priority="2" operator="lessThan">
      <formula>0</formula>
    </cfRule>
    <cfRule type="cellIs" dxfId="40" priority="3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2542E-6D6E-4E46-AF6E-0620FA54B067}">
  <dimension ref="A1:AA31"/>
  <sheetViews>
    <sheetView zoomScale="85" zoomScaleNormal="85" workbookViewId="0">
      <selection activeCell="F27" sqref="F27"/>
    </sheetView>
  </sheetViews>
  <sheetFormatPr defaultColWidth="9.7109375" defaultRowHeight="39.950000000000003" customHeight="1" x14ac:dyDescent="0.25"/>
  <cols>
    <col min="1" max="1" width="8.5703125" style="66" customWidth="1"/>
    <col min="2" max="2" width="9.5703125" style="103" customWidth="1"/>
    <col min="3" max="3" width="19.28515625" style="104" customWidth="1"/>
    <col min="4" max="4" width="51.42578125" style="105" customWidth="1"/>
    <col min="5" max="5" width="15" style="103" customWidth="1"/>
    <col min="6" max="6" width="11" style="103" customWidth="1"/>
    <col min="7" max="7" width="15" style="103" customWidth="1"/>
    <col min="8" max="8" width="12.5703125" style="106" customWidth="1"/>
    <col min="9" max="9" width="13.85546875" style="111" customWidth="1"/>
    <col min="10" max="10" width="13.28515625" style="108" customWidth="1"/>
    <col min="11" max="11" width="12.5703125" style="109" customWidth="1"/>
    <col min="12" max="12" width="13.5703125" style="112" customWidth="1"/>
    <col min="13" max="14" width="13.7109375" style="112" customWidth="1"/>
    <col min="15" max="15" width="14.28515625" style="112" customWidth="1"/>
    <col min="16" max="16" width="13.42578125" style="112" customWidth="1"/>
    <col min="17" max="23" width="13.7109375" style="112" customWidth="1"/>
    <col min="24" max="27" width="13.7109375" style="66" customWidth="1"/>
    <col min="28" max="16384" width="9.7109375" style="66"/>
  </cols>
  <sheetData>
    <row r="1" spans="1:27" ht="35.25" customHeight="1" x14ac:dyDescent="0.25">
      <c r="A1" s="61" t="s">
        <v>40</v>
      </c>
      <c r="B1" s="61"/>
      <c r="C1" s="62"/>
      <c r="D1" s="63" t="s">
        <v>41</v>
      </c>
      <c r="E1" s="63"/>
      <c r="F1" s="63"/>
      <c r="G1" s="63"/>
      <c r="H1" s="64"/>
      <c r="I1" s="63" t="s">
        <v>42</v>
      </c>
      <c r="J1" s="63"/>
      <c r="K1" s="63"/>
      <c r="L1" s="65" t="s">
        <v>21</v>
      </c>
      <c r="M1" s="65" t="s">
        <v>21</v>
      </c>
      <c r="N1" s="65" t="s">
        <v>21</v>
      </c>
      <c r="O1" s="65" t="s">
        <v>21</v>
      </c>
      <c r="P1" s="65" t="s">
        <v>21</v>
      </c>
      <c r="Q1" s="65" t="s">
        <v>21</v>
      </c>
      <c r="R1" s="65" t="s">
        <v>21</v>
      </c>
      <c r="S1" s="65" t="s">
        <v>21</v>
      </c>
      <c r="T1" s="65" t="s">
        <v>21</v>
      </c>
      <c r="U1" s="65" t="s">
        <v>21</v>
      </c>
      <c r="V1" s="65" t="s">
        <v>21</v>
      </c>
      <c r="W1" s="65" t="s">
        <v>21</v>
      </c>
      <c r="X1" s="65" t="s">
        <v>21</v>
      </c>
      <c r="Y1" s="65" t="s">
        <v>21</v>
      </c>
      <c r="Z1" s="65" t="s">
        <v>21</v>
      </c>
      <c r="AA1" s="65" t="s">
        <v>21</v>
      </c>
    </row>
    <row r="2" spans="1:27" ht="25.15" customHeight="1" x14ac:dyDescent="0.25">
      <c r="A2" s="67" t="s">
        <v>103</v>
      </c>
      <c r="B2" s="67"/>
      <c r="C2" s="67"/>
      <c r="D2" s="67"/>
      <c r="E2" s="67"/>
      <c r="F2" s="67"/>
      <c r="G2" s="67"/>
      <c r="H2" s="68"/>
      <c r="I2" s="69" t="s">
        <v>44</v>
      </c>
      <c r="J2" s="70"/>
      <c r="K2" s="71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27" s="78" customFormat="1" ht="39.950000000000003" customHeight="1" x14ac:dyDescent="0.2">
      <c r="A3" s="72" t="s">
        <v>25</v>
      </c>
      <c r="B3" s="72" t="s">
        <v>23</v>
      </c>
      <c r="C3" s="73" t="s">
        <v>16</v>
      </c>
      <c r="D3" s="73" t="s">
        <v>29</v>
      </c>
      <c r="E3" s="73" t="s">
        <v>20</v>
      </c>
      <c r="F3" s="72" t="s">
        <v>3</v>
      </c>
      <c r="G3" s="72" t="s">
        <v>17</v>
      </c>
      <c r="H3" s="74" t="s">
        <v>24</v>
      </c>
      <c r="I3" s="72" t="s">
        <v>22</v>
      </c>
      <c r="J3" s="75" t="s">
        <v>0</v>
      </c>
      <c r="K3" s="76" t="s">
        <v>2</v>
      </c>
      <c r="L3" s="77" t="s">
        <v>1</v>
      </c>
      <c r="M3" s="77" t="s">
        <v>1</v>
      </c>
      <c r="N3" s="77" t="s">
        <v>1</v>
      </c>
      <c r="O3" s="77" t="s">
        <v>1</v>
      </c>
      <c r="P3" s="77" t="s">
        <v>1</v>
      </c>
      <c r="Q3" s="77" t="s">
        <v>1</v>
      </c>
      <c r="R3" s="77" t="s">
        <v>1</v>
      </c>
      <c r="S3" s="77" t="s">
        <v>1</v>
      </c>
      <c r="T3" s="77" t="s">
        <v>1</v>
      </c>
      <c r="U3" s="77" t="s">
        <v>1</v>
      </c>
      <c r="V3" s="77" t="s">
        <v>1</v>
      </c>
      <c r="W3" s="77" t="s">
        <v>1</v>
      </c>
      <c r="X3" s="77" t="s">
        <v>1</v>
      </c>
      <c r="Y3" s="77" t="s">
        <v>1</v>
      </c>
      <c r="Z3" s="77" t="s">
        <v>1</v>
      </c>
      <c r="AA3" s="77" t="s">
        <v>1</v>
      </c>
    </row>
    <row r="4" spans="1:27" ht="39.950000000000003" customHeight="1" x14ac:dyDescent="0.25">
      <c r="A4" s="79">
        <v>1</v>
      </c>
      <c r="B4" s="80">
        <v>1</v>
      </c>
      <c r="C4" s="81" t="s">
        <v>46</v>
      </c>
      <c r="D4" s="82" t="s">
        <v>47</v>
      </c>
      <c r="E4" s="83" t="s">
        <v>78</v>
      </c>
      <c r="F4" s="83" t="s">
        <v>11</v>
      </c>
      <c r="G4" s="80" t="s">
        <v>13</v>
      </c>
      <c r="H4" s="84">
        <v>98.29</v>
      </c>
      <c r="I4" s="85">
        <v>0</v>
      </c>
      <c r="J4" s="86">
        <f>I4-(SUM(L4:AA4))</f>
        <v>0</v>
      </c>
      <c r="K4" s="87" t="str">
        <f>IF(J4&lt;0,"ATENÇÃO","OK")</f>
        <v>OK</v>
      </c>
      <c r="L4" s="88"/>
      <c r="M4" s="89"/>
      <c r="N4" s="88"/>
      <c r="O4" s="88"/>
      <c r="P4" s="88"/>
      <c r="Q4" s="90"/>
      <c r="R4" s="90"/>
      <c r="S4" s="90"/>
      <c r="T4" s="90"/>
      <c r="U4" s="90"/>
      <c r="V4" s="90"/>
      <c r="W4" s="90"/>
      <c r="X4" s="91"/>
      <c r="Y4" s="91"/>
      <c r="Z4" s="91"/>
      <c r="AA4" s="91"/>
    </row>
    <row r="5" spans="1:27" ht="39.950000000000003" customHeight="1" x14ac:dyDescent="0.25">
      <c r="A5" s="92"/>
      <c r="B5" s="80">
        <v>2</v>
      </c>
      <c r="C5" s="93"/>
      <c r="D5" s="82" t="s">
        <v>48</v>
      </c>
      <c r="E5" s="94" t="s">
        <v>79</v>
      </c>
      <c r="F5" s="94" t="s">
        <v>28</v>
      </c>
      <c r="G5" s="80" t="s">
        <v>12</v>
      </c>
      <c r="H5" s="95">
        <v>17.8</v>
      </c>
      <c r="I5" s="85">
        <v>1</v>
      </c>
      <c r="J5" s="86">
        <f t="shared" ref="J5:J29" si="0">I5-(SUM(L5:AA5))</f>
        <v>1</v>
      </c>
      <c r="K5" s="87" t="str">
        <f t="shared" ref="K5:K29" si="1">IF(J5&lt;0,"ATENÇÃO","OK")</f>
        <v>OK</v>
      </c>
      <c r="L5" s="88"/>
      <c r="M5" s="89"/>
      <c r="N5" s="88"/>
      <c r="O5" s="88"/>
      <c r="P5" s="88"/>
      <c r="Q5" s="90"/>
      <c r="R5" s="90"/>
      <c r="S5" s="90"/>
      <c r="T5" s="90"/>
      <c r="U5" s="90"/>
      <c r="V5" s="90"/>
      <c r="W5" s="90"/>
      <c r="X5" s="91"/>
      <c r="Y5" s="91"/>
      <c r="Z5" s="91"/>
      <c r="AA5" s="91"/>
    </row>
    <row r="6" spans="1:27" ht="39.950000000000003" customHeight="1" x14ac:dyDescent="0.25">
      <c r="A6" s="92"/>
      <c r="B6" s="80">
        <v>3</v>
      </c>
      <c r="C6" s="93"/>
      <c r="D6" s="82" t="s">
        <v>49</v>
      </c>
      <c r="E6" s="94" t="s">
        <v>80</v>
      </c>
      <c r="F6" s="94" t="s">
        <v>76</v>
      </c>
      <c r="G6" s="80" t="s">
        <v>12</v>
      </c>
      <c r="H6" s="95">
        <v>38.08</v>
      </c>
      <c r="I6" s="85">
        <v>0</v>
      </c>
      <c r="J6" s="86">
        <f t="shared" si="0"/>
        <v>0</v>
      </c>
      <c r="K6" s="87" t="str">
        <f t="shared" si="1"/>
        <v>OK</v>
      </c>
      <c r="L6" s="88"/>
      <c r="M6" s="89"/>
      <c r="N6" s="88"/>
      <c r="O6" s="88"/>
      <c r="P6" s="88"/>
      <c r="Q6" s="90"/>
      <c r="R6" s="90"/>
      <c r="S6" s="90"/>
      <c r="T6" s="90"/>
      <c r="U6" s="90"/>
      <c r="V6" s="90"/>
      <c r="W6" s="90"/>
      <c r="X6" s="91"/>
      <c r="Y6" s="91"/>
      <c r="Z6" s="91"/>
      <c r="AA6" s="91"/>
    </row>
    <row r="7" spans="1:27" ht="39.950000000000003" customHeight="1" x14ac:dyDescent="0.25">
      <c r="A7" s="92"/>
      <c r="B7" s="80">
        <v>4</v>
      </c>
      <c r="C7" s="93"/>
      <c r="D7" s="82" t="s">
        <v>50</v>
      </c>
      <c r="E7" s="94" t="s">
        <v>81</v>
      </c>
      <c r="F7" s="94" t="s">
        <v>76</v>
      </c>
      <c r="G7" s="80" t="s">
        <v>12</v>
      </c>
      <c r="H7" s="95">
        <v>18.96</v>
      </c>
      <c r="I7" s="85">
        <v>0</v>
      </c>
      <c r="J7" s="86">
        <f t="shared" si="0"/>
        <v>0</v>
      </c>
      <c r="K7" s="87" t="str">
        <f t="shared" si="1"/>
        <v>OK</v>
      </c>
      <c r="L7" s="88"/>
      <c r="M7" s="89"/>
      <c r="N7" s="88"/>
      <c r="O7" s="88"/>
      <c r="P7" s="88"/>
      <c r="Q7" s="90"/>
      <c r="R7" s="90"/>
      <c r="S7" s="90"/>
      <c r="T7" s="90"/>
      <c r="U7" s="90"/>
      <c r="V7" s="90"/>
      <c r="W7" s="90"/>
      <c r="X7" s="91"/>
      <c r="Y7" s="91"/>
      <c r="Z7" s="91"/>
      <c r="AA7" s="91"/>
    </row>
    <row r="8" spans="1:27" ht="39.950000000000003" customHeight="1" x14ac:dyDescent="0.25">
      <c r="A8" s="92"/>
      <c r="B8" s="80">
        <v>5</v>
      </c>
      <c r="C8" s="93"/>
      <c r="D8" s="82" t="s">
        <v>51</v>
      </c>
      <c r="E8" s="94" t="s">
        <v>82</v>
      </c>
      <c r="F8" s="94" t="s">
        <v>76</v>
      </c>
      <c r="G8" s="80" t="s">
        <v>12</v>
      </c>
      <c r="H8" s="95">
        <v>26.73</v>
      </c>
      <c r="I8" s="85">
        <v>1</v>
      </c>
      <c r="J8" s="86">
        <f t="shared" si="0"/>
        <v>1</v>
      </c>
      <c r="K8" s="87" t="str">
        <f t="shared" si="1"/>
        <v>OK</v>
      </c>
      <c r="L8" s="88"/>
      <c r="M8" s="89"/>
      <c r="N8" s="88"/>
      <c r="O8" s="88"/>
      <c r="P8" s="88"/>
      <c r="Q8" s="90"/>
      <c r="R8" s="90"/>
      <c r="S8" s="90"/>
      <c r="T8" s="90"/>
      <c r="U8" s="90"/>
      <c r="V8" s="90"/>
      <c r="W8" s="90"/>
      <c r="X8" s="91"/>
      <c r="Y8" s="91"/>
      <c r="Z8" s="91"/>
      <c r="AA8" s="91"/>
    </row>
    <row r="9" spans="1:27" ht="39.950000000000003" customHeight="1" x14ac:dyDescent="0.25">
      <c r="A9" s="92"/>
      <c r="B9" s="80">
        <v>6</v>
      </c>
      <c r="C9" s="93"/>
      <c r="D9" s="82" t="s">
        <v>52</v>
      </c>
      <c r="E9" s="94" t="s">
        <v>83</v>
      </c>
      <c r="F9" s="83" t="s">
        <v>28</v>
      </c>
      <c r="G9" s="80" t="s">
        <v>12</v>
      </c>
      <c r="H9" s="84">
        <v>37.35</v>
      </c>
      <c r="I9" s="85">
        <v>0</v>
      </c>
      <c r="J9" s="86">
        <f t="shared" si="0"/>
        <v>0</v>
      </c>
      <c r="K9" s="87" t="str">
        <f t="shared" si="1"/>
        <v>OK</v>
      </c>
      <c r="L9" s="88"/>
      <c r="M9" s="89"/>
      <c r="N9" s="88"/>
      <c r="O9" s="88"/>
      <c r="P9" s="88"/>
      <c r="Q9" s="90"/>
      <c r="R9" s="90"/>
      <c r="S9" s="90"/>
      <c r="T9" s="90"/>
      <c r="U9" s="90"/>
      <c r="V9" s="90"/>
      <c r="W9" s="90"/>
      <c r="X9" s="91"/>
      <c r="Y9" s="91"/>
      <c r="Z9" s="91"/>
      <c r="AA9" s="91"/>
    </row>
    <row r="10" spans="1:27" ht="39.950000000000003" customHeight="1" x14ac:dyDescent="0.25">
      <c r="A10" s="92"/>
      <c r="B10" s="80">
        <v>7</v>
      </c>
      <c r="C10" s="93"/>
      <c r="D10" s="96" t="s">
        <v>53</v>
      </c>
      <c r="E10" s="97" t="s">
        <v>84</v>
      </c>
      <c r="F10" s="97" t="s">
        <v>11</v>
      </c>
      <c r="G10" s="80" t="s">
        <v>12</v>
      </c>
      <c r="H10" s="95">
        <v>1.58</v>
      </c>
      <c r="I10" s="85">
        <v>0</v>
      </c>
      <c r="J10" s="86">
        <f t="shared" si="0"/>
        <v>0</v>
      </c>
      <c r="K10" s="87" t="str">
        <f t="shared" si="1"/>
        <v>OK</v>
      </c>
      <c r="L10" s="88"/>
      <c r="M10" s="89"/>
      <c r="N10" s="88"/>
      <c r="O10" s="88"/>
      <c r="P10" s="88"/>
      <c r="Q10" s="90"/>
      <c r="R10" s="90"/>
      <c r="S10" s="90"/>
      <c r="T10" s="90"/>
      <c r="U10" s="90"/>
      <c r="V10" s="90"/>
      <c r="W10" s="90"/>
      <c r="X10" s="91"/>
      <c r="Y10" s="91"/>
      <c r="Z10" s="91"/>
      <c r="AA10" s="91"/>
    </row>
    <row r="11" spans="1:27" ht="39.950000000000003" customHeight="1" x14ac:dyDescent="0.25">
      <c r="A11" s="92"/>
      <c r="B11" s="80">
        <v>8</v>
      </c>
      <c r="C11" s="93"/>
      <c r="D11" s="96" t="s">
        <v>54</v>
      </c>
      <c r="E11" s="97" t="s">
        <v>85</v>
      </c>
      <c r="F11" s="97" t="s">
        <v>77</v>
      </c>
      <c r="G11" s="80" t="s">
        <v>12</v>
      </c>
      <c r="H11" s="95">
        <v>180.08</v>
      </c>
      <c r="I11" s="85">
        <v>0</v>
      </c>
      <c r="J11" s="86">
        <f t="shared" si="0"/>
        <v>0</v>
      </c>
      <c r="K11" s="87" t="str">
        <f t="shared" si="1"/>
        <v>OK</v>
      </c>
      <c r="L11" s="88"/>
      <c r="M11" s="89"/>
      <c r="N11" s="88"/>
      <c r="O11" s="88"/>
      <c r="P11" s="88"/>
      <c r="Q11" s="90"/>
      <c r="R11" s="90"/>
      <c r="S11" s="90"/>
      <c r="T11" s="90"/>
      <c r="U11" s="90"/>
      <c r="V11" s="90"/>
      <c r="W11" s="90"/>
      <c r="X11" s="91"/>
      <c r="Y11" s="91"/>
      <c r="Z11" s="91"/>
      <c r="AA11" s="91"/>
    </row>
    <row r="12" spans="1:27" ht="39.950000000000003" customHeight="1" x14ac:dyDescent="0.25">
      <c r="A12" s="92"/>
      <c r="B12" s="80">
        <v>9</v>
      </c>
      <c r="C12" s="93"/>
      <c r="D12" s="96" t="s">
        <v>55</v>
      </c>
      <c r="E12" s="97" t="s">
        <v>86</v>
      </c>
      <c r="F12" s="98" t="s">
        <v>77</v>
      </c>
      <c r="G12" s="97" t="s">
        <v>74</v>
      </c>
      <c r="H12" s="95">
        <v>192.37</v>
      </c>
      <c r="I12" s="85">
        <v>0</v>
      </c>
      <c r="J12" s="86">
        <f t="shared" si="0"/>
        <v>0</v>
      </c>
      <c r="K12" s="87" t="str">
        <f t="shared" si="1"/>
        <v>OK</v>
      </c>
      <c r="L12" s="88"/>
      <c r="M12" s="89"/>
      <c r="N12" s="88"/>
      <c r="O12" s="88"/>
      <c r="P12" s="88"/>
      <c r="Q12" s="90"/>
      <c r="R12" s="90"/>
      <c r="S12" s="90"/>
      <c r="T12" s="90"/>
      <c r="U12" s="90"/>
      <c r="V12" s="90"/>
      <c r="W12" s="90"/>
      <c r="X12" s="91"/>
      <c r="Y12" s="91"/>
      <c r="Z12" s="91"/>
      <c r="AA12" s="91"/>
    </row>
    <row r="13" spans="1:27" ht="39.950000000000003" customHeight="1" x14ac:dyDescent="0.25">
      <c r="A13" s="99"/>
      <c r="B13" s="80">
        <v>10</v>
      </c>
      <c r="C13" s="113"/>
      <c r="D13" s="96" t="s">
        <v>56</v>
      </c>
      <c r="E13" s="97" t="s">
        <v>87</v>
      </c>
      <c r="F13" s="98" t="s">
        <v>77</v>
      </c>
      <c r="G13" s="97" t="s">
        <v>12</v>
      </c>
      <c r="H13" s="95">
        <v>126.3</v>
      </c>
      <c r="I13" s="85">
        <v>0</v>
      </c>
      <c r="J13" s="86">
        <f t="shared" si="0"/>
        <v>0</v>
      </c>
      <c r="K13" s="87" t="str">
        <f t="shared" si="1"/>
        <v>OK</v>
      </c>
      <c r="L13" s="88"/>
      <c r="M13" s="88"/>
      <c r="N13" s="88"/>
      <c r="O13" s="88"/>
      <c r="P13" s="88"/>
      <c r="Q13" s="90"/>
      <c r="R13" s="90"/>
      <c r="S13" s="90"/>
      <c r="T13" s="90"/>
      <c r="U13" s="90"/>
      <c r="V13" s="90"/>
      <c r="W13" s="90"/>
      <c r="X13" s="91"/>
      <c r="Y13" s="91"/>
      <c r="Z13" s="91"/>
      <c r="AA13" s="91"/>
    </row>
    <row r="14" spans="1:27" ht="39.950000000000003" customHeight="1" x14ac:dyDescent="0.25">
      <c r="A14" s="79">
        <v>2</v>
      </c>
      <c r="B14" s="80">
        <v>11</v>
      </c>
      <c r="C14" s="81" t="s">
        <v>46</v>
      </c>
      <c r="D14" s="96" t="s">
        <v>57</v>
      </c>
      <c r="E14" s="97" t="s">
        <v>88</v>
      </c>
      <c r="F14" s="97" t="s">
        <v>11</v>
      </c>
      <c r="G14" s="97" t="s">
        <v>12</v>
      </c>
      <c r="H14" s="95">
        <v>117.5</v>
      </c>
      <c r="I14" s="85">
        <v>0</v>
      </c>
      <c r="J14" s="86">
        <f t="shared" si="0"/>
        <v>0</v>
      </c>
      <c r="K14" s="87" t="str">
        <f t="shared" si="1"/>
        <v>OK</v>
      </c>
      <c r="L14" s="88"/>
      <c r="M14" s="88"/>
      <c r="N14" s="88"/>
      <c r="O14" s="88"/>
      <c r="P14" s="88"/>
      <c r="Q14" s="90"/>
      <c r="R14" s="90"/>
      <c r="S14" s="90"/>
      <c r="T14" s="90"/>
      <c r="U14" s="90"/>
      <c r="V14" s="90"/>
      <c r="W14" s="90"/>
      <c r="X14" s="91"/>
      <c r="Y14" s="91"/>
      <c r="Z14" s="91"/>
      <c r="AA14" s="91"/>
    </row>
    <row r="15" spans="1:27" ht="39.950000000000003" customHeight="1" x14ac:dyDescent="0.25">
      <c r="A15" s="92"/>
      <c r="B15" s="80">
        <v>12</v>
      </c>
      <c r="C15" s="93"/>
      <c r="D15" s="96" t="s">
        <v>58</v>
      </c>
      <c r="E15" s="97" t="s">
        <v>88</v>
      </c>
      <c r="F15" s="97" t="s">
        <v>11</v>
      </c>
      <c r="G15" s="97" t="s">
        <v>12</v>
      </c>
      <c r="H15" s="95">
        <v>228.8</v>
      </c>
      <c r="I15" s="85">
        <v>0</v>
      </c>
      <c r="J15" s="86">
        <f t="shared" si="0"/>
        <v>0</v>
      </c>
      <c r="K15" s="87" t="str">
        <f t="shared" si="1"/>
        <v>OK</v>
      </c>
      <c r="L15" s="88"/>
      <c r="M15" s="88"/>
      <c r="N15" s="88"/>
      <c r="O15" s="88"/>
      <c r="P15" s="88"/>
      <c r="Q15" s="90"/>
      <c r="R15" s="90"/>
      <c r="S15" s="90"/>
      <c r="T15" s="90"/>
      <c r="U15" s="90"/>
      <c r="V15" s="90"/>
      <c r="W15" s="90"/>
      <c r="X15" s="91"/>
      <c r="Y15" s="91"/>
      <c r="Z15" s="91"/>
      <c r="AA15" s="91"/>
    </row>
    <row r="16" spans="1:27" ht="39.950000000000003" customHeight="1" x14ac:dyDescent="0.25">
      <c r="A16" s="92"/>
      <c r="B16" s="80">
        <v>13</v>
      </c>
      <c r="C16" s="93"/>
      <c r="D16" s="100" t="s">
        <v>59</v>
      </c>
      <c r="E16" s="101" t="s">
        <v>88</v>
      </c>
      <c r="F16" s="101" t="s">
        <v>11</v>
      </c>
      <c r="G16" s="101" t="s">
        <v>12</v>
      </c>
      <c r="H16" s="102">
        <v>159.4</v>
      </c>
      <c r="I16" s="85">
        <v>0</v>
      </c>
      <c r="J16" s="86">
        <f t="shared" si="0"/>
        <v>0</v>
      </c>
      <c r="K16" s="87" t="str">
        <f t="shared" si="1"/>
        <v>OK</v>
      </c>
      <c r="L16" s="88"/>
      <c r="M16" s="88"/>
      <c r="N16" s="88"/>
      <c r="O16" s="88"/>
      <c r="P16" s="88"/>
      <c r="Q16" s="90"/>
      <c r="R16" s="90"/>
      <c r="S16" s="90"/>
      <c r="T16" s="90"/>
      <c r="U16" s="90"/>
      <c r="V16" s="90"/>
      <c r="W16" s="90"/>
      <c r="X16" s="91"/>
      <c r="Y16" s="91"/>
      <c r="Z16" s="91"/>
      <c r="AA16" s="91"/>
    </row>
    <row r="17" spans="1:27" ht="39.950000000000003" customHeight="1" x14ac:dyDescent="0.25">
      <c r="A17" s="92"/>
      <c r="B17" s="80">
        <v>14</v>
      </c>
      <c r="C17" s="93"/>
      <c r="D17" s="96" t="s">
        <v>60</v>
      </c>
      <c r="E17" s="97" t="s">
        <v>89</v>
      </c>
      <c r="F17" s="97" t="s">
        <v>11</v>
      </c>
      <c r="G17" s="97" t="s">
        <v>12</v>
      </c>
      <c r="H17" s="95">
        <v>246.36</v>
      </c>
      <c r="I17" s="85">
        <v>0</v>
      </c>
      <c r="J17" s="86">
        <f t="shared" si="0"/>
        <v>0</v>
      </c>
      <c r="K17" s="87" t="str">
        <f t="shared" si="1"/>
        <v>OK</v>
      </c>
      <c r="L17" s="88"/>
      <c r="M17" s="88"/>
      <c r="N17" s="88"/>
      <c r="O17" s="88"/>
      <c r="P17" s="88"/>
      <c r="Q17" s="90"/>
      <c r="R17" s="90"/>
      <c r="S17" s="90"/>
      <c r="T17" s="90"/>
      <c r="U17" s="90"/>
      <c r="V17" s="90"/>
      <c r="W17" s="90"/>
      <c r="X17" s="91"/>
      <c r="Y17" s="91"/>
      <c r="Z17" s="91"/>
      <c r="AA17" s="91"/>
    </row>
    <row r="18" spans="1:27" ht="39.950000000000003" customHeight="1" x14ac:dyDescent="0.25">
      <c r="A18" s="92"/>
      <c r="B18" s="80">
        <v>15</v>
      </c>
      <c r="C18" s="93"/>
      <c r="D18" s="96" t="s">
        <v>61</v>
      </c>
      <c r="E18" s="97" t="s">
        <v>90</v>
      </c>
      <c r="F18" s="97" t="s">
        <v>11</v>
      </c>
      <c r="G18" s="97" t="s">
        <v>12</v>
      </c>
      <c r="H18" s="95">
        <v>174.78</v>
      </c>
      <c r="I18" s="85">
        <v>0</v>
      </c>
      <c r="J18" s="86">
        <f t="shared" si="0"/>
        <v>0</v>
      </c>
      <c r="K18" s="87" t="str">
        <f t="shared" si="1"/>
        <v>OK</v>
      </c>
      <c r="L18" s="88"/>
      <c r="M18" s="88"/>
      <c r="N18" s="88"/>
      <c r="O18" s="88"/>
      <c r="P18" s="88"/>
      <c r="Q18" s="90"/>
      <c r="R18" s="90"/>
      <c r="S18" s="90"/>
      <c r="T18" s="90"/>
      <c r="U18" s="90"/>
      <c r="V18" s="90"/>
      <c r="W18" s="90"/>
      <c r="X18" s="91"/>
      <c r="Y18" s="91"/>
      <c r="Z18" s="91"/>
      <c r="AA18" s="91"/>
    </row>
    <row r="19" spans="1:27" ht="39.950000000000003" customHeight="1" x14ac:dyDescent="0.25">
      <c r="A19" s="92"/>
      <c r="B19" s="80">
        <v>16</v>
      </c>
      <c r="C19" s="93"/>
      <c r="D19" s="96" t="s">
        <v>62</v>
      </c>
      <c r="E19" s="97" t="s">
        <v>91</v>
      </c>
      <c r="F19" s="97" t="s">
        <v>11</v>
      </c>
      <c r="G19" s="97" t="s">
        <v>12</v>
      </c>
      <c r="H19" s="95">
        <v>252.67</v>
      </c>
      <c r="I19" s="85">
        <v>0</v>
      </c>
      <c r="J19" s="86">
        <f t="shared" si="0"/>
        <v>0</v>
      </c>
      <c r="K19" s="87" t="str">
        <f t="shared" si="1"/>
        <v>OK</v>
      </c>
      <c r="L19" s="88"/>
      <c r="M19" s="88"/>
      <c r="N19" s="88"/>
      <c r="O19" s="88"/>
      <c r="P19" s="88"/>
      <c r="Q19" s="90"/>
      <c r="R19" s="90"/>
      <c r="S19" s="90"/>
      <c r="T19" s="90"/>
      <c r="U19" s="90"/>
      <c r="V19" s="90"/>
      <c r="W19" s="90"/>
      <c r="X19" s="91"/>
      <c r="Y19" s="91"/>
      <c r="Z19" s="91"/>
      <c r="AA19" s="91"/>
    </row>
    <row r="20" spans="1:27" ht="39.950000000000003" customHeight="1" x14ac:dyDescent="0.25">
      <c r="A20" s="99"/>
      <c r="B20" s="80">
        <v>17</v>
      </c>
      <c r="C20" s="113"/>
      <c r="D20" s="96" t="s">
        <v>63</v>
      </c>
      <c r="E20" s="97" t="s">
        <v>89</v>
      </c>
      <c r="F20" s="97" t="s">
        <v>11</v>
      </c>
      <c r="G20" s="97" t="s">
        <v>12</v>
      </c>
      <c r="H20" s="95">
        <v>117.45</v>
      </c>
      <c r="I20" s="85">
        <v>0</v>
      </c>
      <c r="J20" s="86">
        <f t="shared" si="0"/>
        <v>0</v>
      </c>
      <c r="K20" s="87" t="str">
        <f t="shared" si="1"/>
        <v>OK</v>
      </c>
      <c r="L20" s="88"/>
      <c r="M20" s="88"/>
      <c r="N20" s="88"/>
      <c r="O20" s="88"/>
      <c r="P20" s="88"/>
      <c r="Q20" s="90"/>
      <c r="R20" s="90"/>
      <c r="S20" s="90"/>
      <c r="T20" s="90"/>
      <c r="U20" s="90"/>
      <c r="V20" s="90"/>
      <c r="W20" s="90"/>
      <c r="X20" s="91"/>
      <c r="Y20" s="91"/>
      <c r="Z20" s="91"/>
      <c r="AA20" s="91"/>
    </row>
    <row r="21" spans="1:27" ht="39.950000000000003" customHeight="1" x14ac:dyDescent="0.25">
      <c r="A21" s="79">
        <v>3</v>
      </c>
      <c r="B21" s="80">
        <v>18</v>
      </c>
      <c r="C21" s="81" t="s">
        <v>73</v>
      </c>
      <c r="D21" s="96" t="s">
        <v>64</v>
      </c>
      <c r="E21" s="97" t="s">
        <v>92</v>
      </c>
      <c r="F21" s="97" t="s">
        <v>27</v>
      </c>
      <c r="G21" s="97" t="s">
        <v>75</v>
      </c>
      <c r="H21" s="95">
        <v>42.64</v>
      </c>
      <c r="I21" s="85">
        <v>0</v>
      </c>
      <c r="J21" s="86">
        <f t="shared" si="0"/>
        <v>0</v>
      </c>
      <c r="K21" s="87" t="str">
        <f t="shared" si="1"/>
        <v>OK</v>
      </c>
      <c r="L21" s="88"/>
      <c r="M21" s="88"/>
      <c r="N21" s="88"/>
      <c r="O21" s="88"/>
      <c r="P21" s="88"/>
      <c r="Q21" s="90"/>
      <c r="R21" s="90"/>
      <c r="S21" s="90"/>
      <c r="T21" s="90"/>
      <c r="U21" s="90"/>
      <c r="V21" s="90"/>
      <c r="W21" s="90"/>
      <c r="X21" s="91"/>
      <c r="Y21" s="91"/>
      <c r="Z21" s="91"/>
      <c r="AA21" s="91"/>
    </row>
    <row r="22" spans="1:27" ht="39.950000000000003" customHeight="1" x14ac:dyDescent="0.25">
      <c r="A22" s="92"/>
      <c r="B22" s="80">
        <v>19</v>
      </c>
      <c r="C22" s="93"/>
      <c r="D22" s="96" t="s">
        <v>65</v>
      </c>
      <c r="E22" s="97" t="s">
        <v>93</v>
      </c>
      <c r="F22" s="97" t="s">
        <v>11</v>
      </c>
      <c r="G22" s="97" t="s">
        <v>14</v>
      </c>
      <c r="H22" s="95">
        <v>15.59</v>
      </c>
      <c r="I22" s="85">
        <v>0</v>
      </c>
      <c r="J22" s="86">
        <f t="shared" si="0"/>
        <v>0</v>
      </c>
      <c r="K22" s="87" t="str">
        <f t="shared" si="1"/>
        <v>OK</v>
      </c>
      <c r="L22" s="88"/>
      <c r="M22" s="88"/>
      <c r="N22" s="88"/>
      <c r="O22" s="88"/>
      <c r="P22" s="88"/>
      <c r="Q22" s="90"/>
      <c r="R22" s="90"/>
      <c r="S22" s="90"/>
      <c r="T22" s="90"/>
      <c r="U22" s="90"/>
      <c r="V22" s="90"/>
      <c r="W22" s="90"/>
      <c r="X22" s="91"/>
      <c r="Y22" s="91"/>
      <c r="Z22" s="91"/>
      <c r="AA22" s="91"/>
    </row>
    <row r="23" spans="1:27" ht="39.950000000000003" customHeight="1" x14ac:dyDescent="0.25">
      <c r="A23" s="92"/>
      <c r="B23" s="80">
        <v>20</v>
      </c>
      <c r="C23" s="93"/>
      <c r="D23" s="96" t="s">
        <v>66</v>
      </c>
      <c r="E23" s="97" t="s">
        <v>94</v>
      </c>
      <c r="F23" s="97" t="s">
        <v>26</v>
      </c>
      <c r="G23" s="97" t="s">
        <v>14</v>
      </c>
      <c r="H23" s="95">
        <v>7.43</v>
      </c>
      <c r="I23" s="85">
        <v>0</v>
      </c>
      <c r="J23" s="86">
        <f t="shared" si="0"/>
        <v>0</v>
      </c>
      <c r="K23" s="87" t="str">
        <f t="shared" si="1"/>
        <v>OK</v>
      </c>
      <c r="L23" s="88"/>
      <c r="M23" s="88"/>
      <c r="N23" s="88"/>
      <c r="O23" s="88"/>
      <c r="P23" s="88"/>
      <c r="Q23" s="90"/>
      <c r="R23" s="90"/>
      <c r="S23" s="90"/>
      <c r="T23" s="90"/>
      <c r="U23" s="90"/>
      <c r="V23" s="90"/>
      <c r="W23" s="90"/>
      <c r="X23" s="91"/>
      <c r="Y23" s="91"/>
      <c r="Z23" s="91"/>
      <c r="AA23" s="91"/>
    </row>
    <row r="24" spans="1:27" ht="39.950000000000003" customHeight="1" x14ac:dyDescent="0.25">
      <c r="A24" s="92"/>
      <c r="B24" s="80">
        <v>21</v>
      </c>
      <c r="C24" s="93"/>
      <c r="D24" s="96" t="s">
        <v>67</v>
      </c>
      <c r="E24" s="97" t="s">
        <v>95</v>
      </c>
      <c r="F24" s="97" t="s">
        <v>27</v>
      </c>
      <c r="G24" s="97" t="s">
        <v>75</v>
      </c>
      <c r="H24" s="95">
        <v>27.96</v>
      </c>
      <c r="I24" s="85">
        <v>0</v>
      </c>
      <c r="J24" s="86">
        <f t="shared" si="0"/>
        <v>0</v>
      </c>
      <c r="K24" s="87" t="str">
        <f t="shared" si="1"/>
        <v>OK</v>
      </c>
      <c r="L24" s="88"/>
      <c r="M24" s="88"/>
      <c r="N24" s="88"/>
      <c r="O24" s="88"/>
      <c r="P24" s="88"/>
      <c r="Q24" s="90"/>
      <c r="R24" s="90"/>
      <c r="S24" s="90"/>
      <c r="T24" s="90"/>
      <c r="U24" s="90"/>
      <c r="V24" s="90"/>
      <c r="W24" s="90"/>
      <c r="X24" s="91"/>
      <c r="Y24" s="91"/>
      <c r="Z24" s="91"/>
      <c r="AA24" s="91"/>
    </row>
    <row r="25" spans="1:27" ht="39.950000000000003" customHeight="1" x14ac:dyDescent="0.25">
      <c r="A25" s="92"/>
      <c r="B25" s="80">
        <v>22</v>
      </c>
      <c r="C25" s="93"/>
      <c r="D25" s="96" t="s">
        <v>68</v>
      </c>
      <c r="E25" s="97" t="s">
        <v>96</v>
      </c>
      <c r="F25" s="97" t="s">
        <v>27</v>
      </c>
      <c r="G25" s="97" t="s">
        <v>75</v>
      </c>
      <c r="H25" s="95">
        <v>16</v>
      </c>
      <c r="I25" s="85">
        <v>0</v>
      </c>
      <c r="J25" s="86">
        <f t="shared" si="0"/>
        <v>0</v>
      </c>
      <c r="K25" s="87" t="str">
        <f t="shared" si="1"/>
        <v>OK</v>
      </c>
      <c r="L25" s="88"/>
      <c r="M25" s="88"/>
      <c r="N25" s="88"/>
      <c r="O25" s="88"/>
      <c r="P25" s="88"/>
      <c r="Q25" s="90"/>
      <c r="R25" s="90"/>
      <c r="S25" s="90"/>
      <c r="T25" s="90"/>
      <c r="U25" s="90"/>
      <c r="V25" s="90"/>
      <c r="W25" s="90"/>
      <c r="X25" s="91"/>
      <c r="Y25" s="91"/>
      <c r="Z25" s="91"/>
      <c r="AA25" s="91"/>
    </row>
    <row r="26" spans="1:27" ht="39.950000000000003" customHeight="1" x14ac:dyDescent="0.25">
      <c r="A26" s="92"/>
      <c r="B26" s="80">
        <v>23</v>
      </c>
      <c r="C26" s="93"/>
      <c r="D26" s="96" t="s">
        <v>69</v>
      </c>
      <c r="E26" s="97" t="s">
        <v>97</v>
      </c>
      <c r="F26" s="97" t="s">
        <v>11</v>
      </c>
      <c r="G26" s="97" t="s">
        <v>14</v>
      </c>
      <c r="H26" s="95">
        <v>80</v>
      </c>
      <c r="I26" s="85">
        <v>2</v>
      </c>
      <c r="J26" s="86">
        <f t="shared" si="0"/>
        <v>2</v>
      </c>
      <c r="K26" s="87" t="str">
        <f t="shared" si="1"/>
        <v>OK</v>
      </c>
      <c r="L26" s="88"/>
      <c r="M26" s="88"/>
      <c r="N26" s="88"/>
      <c r="O26" s="88"/>
      <c r="P26" s="88"/>
      <c r="Q26" s="90"/>
      <c r="R26" s="90"/>
      <c r="S26" s="90"/>
      <c r="T26" s="90"/>
      <c r="U26" s="90"/>
      <c r="V26" s="90"/>
      <c r="W26" s="90"/>
      <c r="X26" s="91"/>
      <c r="Y26" s="91"/>
      <c r="Z26" s="91"/>
      <c r="AA26" s="91"/>
    </row>
    <row r="27" spans="1:27" ht="39.950000000000003" customHeight="1" x14ac:dyDescent="0.25">
      <c r="A27" s="99"/>
      <c r="B27" s="80">
        <v>24</v>
      </c>
      <c r="C27" s="113"/>
      <c r="D27" s="96" t="s">
        <v>70</v>
      </c>
      <c r="E27" s="97" t="s">
        <v>98</v>
      </c>
      <c r="F27" s="97" t="s">
        <v>11</v>
      </c>
      <c r="G27" s="97" t="s">
        <v>14</v>
      </c>
      <c r="H27" s="95">
        <v>45</v>
      </c>
      <c r="I27" s="85">
        <v>0</v>
      </c>
      <c r="J27" s="86">
        <f t="shared" si="0"/>
        <v>0</v>
      </c>
      <c r="K27" s="87" t="str">
        <f t="shared" si="1"/>
        <v>OK</v>
      </c>
      <c r="L27" s="88"/>
      <c r="M27" s="88"/>
      <c r="N27" s="88"/>
      <c r="O27" s="88"/>
      <c r="P27" s="88"/>
      <c r="Q27" s="90"/>
      <c r="R27" s="90"/>
      <c r="S27" s="90"/>
      <c r="T27" s="90"/>
      <c r="U27" s="90"/>
      <c r="V27" s="90"/>
      <c r="W27" s="90"/>
      <c r="X27" s="91"/>
      <c r="Y27" s="91"/>
      <c r="Z27" s="91"/>
      <c r="AA27" s="91"/>
    </row>
    <row r="28" spans="1:27" ht="39.950000000000003" customHeight="1" x14ac:dyDescent="0.25">
      <c r="A28" s="79">
        <v>4</v>
      </c>
      <c r="B28" s="80">
        <v>25</v>
      </c>
      <c r="C28" s="81" t="s">
        <v>46</v>
      </c>
      <c r="D28" s="96" t="s">
        <v>71</v>
      </c>
      <c r="E28" s="97" t="s">
        <v>99</v>
      </c>
      <c r="F28" s="97" t="s">
        <v>11</v>
      </c>
      <c r="G28" s="97" t="s">
        <v>12</v>
      </c>
      <c r="H28" s="95">
        <v>74</v>
      </c>
      <c r="I28" s="85">
        <v>0</v>
      </c>
      <c r="J28" s="86">
        <f t="shared" si="0"/>
        <v>0</v>
      </c>
      <c r="K28" s="87" t="str">
        <f t="shared" si="1"/>
        <v>OK</v>
      </c>
      <c r="L28" s="88"/>
      <c r="M28" s="88"/>
      <c r="N28" s="88"/>
      <c r="O28" s="88"/>
      <c r="P28" s="88"/>
      <c r="Q28" s="90"/>
      <c r="R28" s="90"/>
      <c r="S28" s="90"/>
      <c r="T28" s="90"/>
      <c r="U28" s="90"/>
      <c r="V28" s="90"/>
      <c r="W28" s="90"/>
      <c r="X28" s="91"/>
      <c r="Y28" s="91"/>
      <c r="Z28" s="91"/>
      <c r="AA28" s="91"/>
    </row>
    <row r="29" spans="1:27" ht="39.950000000000003" customHeight="1" x14ac:dyDescent="0.25">
      <c r="A29" s="99"/>
      <c r="B29" s="80">
        <v>26</v>
      </c>
      <c r="C29" s="113"/>
      <c r="D29" s="96" t="s">
        <v>72</v>
      </c>
      <c r="E29" s="97" t="s">
        <v>100</v>
      </c>
      <c r="F29" s="97" t="s">
        <v>11</v>
      </c>
      <c r="G29" s="97" t="s">
        <v>12</v>
      </c>
      <c r="H29" s="95">
        <v>140</v>
      </c>
      <c r="I29" s="85">
        <v>0</v>
      </c>
      <c r="J29" s="86">
        <f t="shared" si="0"/>
        <v>0</v>
      </c>
      <c r="K29" s="87" t="str">
        <f t="shared" si="1"/>
        <v>OK</v>
      </c>
      <c r="L29" s="88"/>
      <c r="M29" s="88"/>
      <c r="N29" s="88"/>
      <c r="O29" s="88"/>
      <c r="P29" s="88"/>
      <c r="Q29" s="90"/>
      <c r="R29" s="90"/>
      <c r="S29" s="90"/>
      <c r="T29" s="90"/>
      <c r="U29" s="90"/>
      <c r="V29" s="90"/>
      <c r="W29" s="90"/>
      <c r="X29" s="91"/>
      <c r="Y29" s="91"/>
      <c r="Z29" s="91"/>
      <c r="AA29" s="91"/>
    </row>
    <row r="30" spans="1:27" ht="24" customHeight="1" thickBot="1" x14ac:dyDescent="0.3">
      <c r="I30" s="107">
        <f>SUM(I4:I29)</f>
        <v>4</v>
      </c>
      <c r="J30" s="117">
        <f>SUM(J4:J29)</f>
        <v>4</v>
      </c>
      <c r="L30" s="110">
        <f>SUMPRODUCT($H$4:$H$29,L4:L29)</f>
        <v>0</v>
      </c>
      <c r="M30" s="110">
        <f>SUMPRODUCT($H$4:$H$29,M4:M29)</f>
        <v>0</v>
      </c>
      <c r="N30" s="110">
        <f>SUMPRODUCT($H$4:$H$29,N4:N29)</f>
        <v>0</v>
      </c>
      <c r="O30" s="110">
        <f>SUMPRODUCT($H$4:$H$29,O4:O29)</f>
        <v>0</v>
      </c>
      <c r="P30" s="110">
        <f>SUMPRODUCT($H$4:$H$29,P4:P29)</f>
        <v>0</v>
      </c>
      <c r="Q30" s="110">
        <f>SUMPRODUCT($H$4:$H$29,Q4:Q29)</f>
        <v>0</v>
      </c>
      <c r="R30" s="110">
        <f>SUMPRODUCT($H$4:$H$29,R4:R29)</f>
        <v>0</v>
      </c>
      <c r="S30" s="110">
        <f>SUMPRODUCT($H$4:$H$29,S4:S29)</f>
        <v>0</v>
      </c>
      <c r="T30" s="110">
        <f>SUMPRODUCT($H$4:$H$29,T4:T29)</f>
        <v>0</v>
      </c>
      <c r="U30" s="110">
        <f>SUMPRODUCT($H$4:$H$29,U4:U29)</f>
        <v>0</v>
      </c>
      <c r="V30" s="110">
        <f>SUMPRODUCT($H$4:$H$29,V4:V29)</f>
        <v>0</v>
      </c>
      <c r="W30" s="110">
        <f>SUMPRODUCT($H$4:$H$29,W4:W29)</f>
        <v>0</v>
      </c>
      <c r="X30" s="110">
        <f>SUMPRODUCT($H$4:$H$29,X4:X29)</f>
        <v>0</v>
      </c>
      <c r="Y30" s="110">
        <f>SUMPRODUCT($H$4:$H$29,Y4:Y29)</f>
        <v>0</v>
      </c>
      <c r="Z30" s="110">
        <f>SUMPRODUCT($H$4:$H$29,Z4:Z29)</f>
        <v>0</v>
      </c>
      <c r="AA30" s="110">
        <f>SUMPRODUCT($H$4:$H$29,AA4:AA29)</f>
        <v>0</v>
      </c>
    </row>
    <row r="31" spans="1:27" ht="28.5" customHeight="1" thickBot="1" x14ac:dyDescent="0.3">
      <c r="B31" s="114" t="s">
        <v>45</v>
      </c>
      <c r="C31" s="115"/>
      <c r="D31" s="115"/>
      <c r="E31" s="115"/>
      <c r="F31" s="115"/>
      <c r="G31" s="115"/>
      <c r="H31" s="116"/>
    </row>
  </sheetData>
  <mergeCells count="30">
    <mergeCell ref="A21:A27"/>
    <mergeCell ref="C21:C27"/>
    <mergeCell ref="A28:A29"/>
    <mergeCell ref="C28:C29"/>
    <mergeCell ref="B31:H31"/>
    <mergeCell ref="AA1:AA2"/>
    <mergeCell ref="A2:H2"/>
    <mergeCell ref="I2:K2"/>
    <mergeCell ref="A4:A13"/>
    <mergeCell ref="C4:C13"/>
    <mergeCell ref="A14:A20"/>
    <mergeCell ref="C14:C20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L1:L2"/>
    <mergeCell ref="M1:M2"/>
    <mergeCell ref="N1:N2"/>
  </mergeCells>
  <conditionalFormatting sqref="L4:W29">
    <cfRule type="cellIs" dxfId="39" priority="5" stopIfTrue="1" operator="greaterThan">
      <formula>0</formula>
    </cfRule>
    <cfRule type="cellIs" dxfId="38" priority="6" stopIfTrue="1" operator="greaterThan">
      <formula>0</formula>
    </cfRule>
    <cfRule type="cellIs" dxfId="37" priority="7" stopIfTrue="1" operator="greaterThan">
      <formula>0</formula>
    </cfRule>
  </conditionalFormatting>
  <conditionalFormatting sqref="L4:AA29">
    <cfRule type="cellIs" dxfId="36" priority="1" operator="greaterThan">
      <formula>10</formula>
    </cfRule>
    <cfRule type="cellIs" dxfId="35" priority="4" operator="greaterThan">
      <formula>0</formula>
    </cfRule>
  </conditionalFormatting>
  <conditionalFormatting sqref="J4:J29">
    <cfRule type="cellIs" dxfId="34" priority="2" operator="lessThan">
      <formula>0</formula>
    </cfRule>
    <cfRule type="cellIs" dxfId="33" priority="3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8AEFD-D8CB-4FB1-B427-76A28B296796}">
  <dimension ref="A1:AA31"/>
  <sheetViews>
    <sheetView zoomScale="85" zoomScaleNormal="85" workbookViewId="0">
      <selection activeCell="F29" sqref="F29"/>
    </sheetView>
  </sheetViews>
  <sheetFormatPr defaultColWidth="9.7109375" defaultRowHeight="39.950000000000003" customHeight="1" x14ac:dyDescent="0.25"/>
  <cols>
    <col min="1" max="1" width="8.5703125" style="66" customWidth="1"/>
    <col min="2" max="2" width="9.5703125" style="103" customWidth="1"/>
    <col min="3" max="3" width="19.28515625" style="104" customWidth="1"/>
    <col min="4" max="4" width="51.42578125" style="105" customWidth="1"/>
    <col min="5" max="5" width="15" style="103" customWidth="1"/>
    <col min="6" max="6" width="11" style="103" customWidth="1"/>
    <col min="7" max="7" width="15" style="103" customWidth="1"/>
    <col min="8" max="8" width="12.5703125" style="106" customWidth="1"/>
    <col min="9" max="9" width="13.85546875" style="111" customWidth="1"/>
    <col min="10" max="10" width="13.28515625" style="108" customWidth="1"/>
    <col min="11" max="11" width="12.5703125" style="109" customWidth="1"/>
    <col min="12" max="12" width="13.5703125" style="112" customWidth="1"/>
    <col min="13" max="14" width="13.7109375" style="112" customWidth="1"/>
    <col min="15" max="15" width="14.28515625" style="112" customWidth="1"/>
    <col min="16" max="16" width="13.42578125" style="112" customWidth="1"/>
    <col min="17" max="23" width="13.7109375" style="112" customWidth="1"/>
    <col min="24" max="27" width="13.7109375" style="66" customWidth="1"/>
    <col min="28" max="16384" width="9.7109375" style="66"/>
  </cols>
  <sheetData>
    <row r="1" spans="1:27" ht="35.25" customHeight="1" x14ac:dyDescent="0.25">
      <c r="A1" s="61" t="s">
        <v>40</v>
      </c>
      <c r="B1" s="61"/>
      <c r="C1" s="62"/>
      <c r="D1" s="63" t="s">
        <v>41</v>
      </c>
      <c r="E1" s="63"/>
      <c r="F1" s="63"/>
      <c r="G1" s="63"/>
      <c r="H1" s="64"/>
      <c r="I1" s="63" t="s">
        <v>42</v>
      </c>
      <c r="J1" s="63"/>
      <c r="K1" s="63"/>
      <c r="L1" s="65" t="s">
        <v>21</v>
      </c>
      <c r="M1" s="65" t="s">
        <v>21</v>
      </c>
      <c r="N1" s="65" t="s">
        <v>21</v>
      </c>
      <c r="O1" s="65" t="s">
        <v>21</v>
      </c>
      <c r="P1" s="65" t="s">
        <v>21</v>
      </c>
      <c r="Q1" s="65" t="s">
        <v>21</v>
      </c>
      <c r="R1" s="65" t="s">
        <v>21</v>
      </c>
      <c r="S1" s="65" t="s">
        <v>21</v>
      </c>
      <c r="T1" s="65" t="s">
        <v>21</v>
      </c>
      <c r="U1" s="65" t="s">
        <v>21</v>
      </c>
      <c r="V1" s="65" t="s">
        <v>21</v>
      </c>
      <c r="W1" s="65" t="s">
        <v>21</v>
      </c>
      <c r="X1" s="65" t="s">
        <v>21</v>
      </c>
      <c r="Y1" s="65" t="s">
        <v>21</v>
      </c>
      <c r="Z1" s="65" t="s">
        <v>21</v>
      </c>
      <c r="AA1" s="65" t="s">
        <v>21</v>
      </c>
    </row>
    <row r="2" spans="1:27" ht="25.15" customHeight="1" x14ac:dyDescent="0.25">
      <c r="A2" s="67" t="s">
        <v>104</v>
      </c>
      <c r="B2" s="67"/>
      <c r="C2" s="67"/>
      <c r="D2" s="67"/>
      <c r="E2" s="67"/>
      <c r="F2" s="67"/>
      <c r="G2" s="67"/>
      <c r="H2" s="68"/>
      <c r="I2" s="69" t="s">
        <v>44</v>
      </c>
      <c r="J2" s="70"/>
      <c r="K2" s="71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27" s="78" customFormat="1" ht="39.950000000000003" customHeight="1" x14ac:dyDescent="0.2">
      <c r="A3" s="72" t="s">
        <v>25</v>
      </c>
      <c r="B3" s="72" t="s">
        <v>23</v>
      </c>
      <c r="C3" s="73" t="s">
        <v>16</v>
      </c>
      <c r="D3" s="73" t="s">
        <v>29</v>
      </c>
      <c r="E3" s="73" t="s">
        <v>20</v>
      </c>
      <c r="F3" s="72" t="s">
        <v>3</v>
      </c>
      <c r="G3" s="72" t="s">
        <v>17</v>
      </c>
      <c r="H3" s="74" t="s">
        <v>24</v>
      </c>
      <c r="I3" s="72" t="s">
        <v>22</v>
      </c>
      <c r="J3" s="75" t="s">
        <v>0</v>
      </c>
      <c r="K3" s="76" t="s">
        <v>2</v>
      </c>
      <c r="L3" s="77" t="s">
        <v>1</v>
      </c>
      <c r="M3" s="77" t="s">
        <v>1</v>
      </c>
      <c r="N3" s="77" t="s">
        <v>1</v>
      </c>
      <c r="O3" s="77" t="s">
        <v>1</v>
      </c>
      <c r="P3" s="77" t="s">
        <v>1</v>
      </c>
      <c r="Q3" s="77" t="s">
        <v>1</v>
      </c>
      <c r="R3" s="77" t="s">
        <v>1</v>
      </c>
      <c r="S3" s="77" t="s">
        <v>1</v>
      </c>
      <c r="T3" s="77" t="s">
        <v>1</v>
      </c>
      <c r="U3" s="77" t="s">
        <v>1</v>
      </c>
      <c r="V3" s="77" t="s">
        <v>1</v>
      </c>
      <c r="W3" s="77" t="s">
        <v>1</v>
      </c>
      <c r="X3" s="77" t="s">
        <v>1</v>
      </c>
      <c r="Y3" s="77" t="s">
        <v>1</v>
      </c>
      <c r="Z3" s="77" t="s">
        <v>1</v>
      </c>
      <c r="AA3" s="77" t="s">
        <v>1</v>
      </c>
    </row>
    <row r="4" spans="1:27" ht="39.950000000000003" customHeight="1" x14ac:dyDescent="0.25">
      <c r="A4" s="79">
        <v>1</v>
      </c>
      <c r="B4" s="80">
        <v>1</v>
      </c>
      <c r="C4" s="81" t="s">
        <v>46</v>
      </c>
      <c r="D4" s="82" t="s">
        <v>47</v>
      </c>
      <c r="E4" s="83" t="s">
        <v>78</v>
      </c>
      <c r="F4" s="83" t="s">
        <v>11</v>
      </c>
      <c r="G4" s="80" t="s">
        <v>13</v>
      </c>
      <c r="H4" s="84">
        <v>98.29</v>
      </c>
      <c r="I4" s="85">
        <v>0</v>
      </c>
      <c r="J4" s="86">
        <f>I4-(SUM(L4:AA4))</f>
        <v>0</v>
      </c>
      <c r="K4" s="87" t="str">
        <f>IF(J4&lt;0,"ATENÇÃO","OK")</f>
        <v>OK</v>
      </c>
      <c r="L4" s="88"/>
      <c r="M4" s="89"/>
      <c r="N4" s="88"/>
      <c r="O4" s="88"/>
      <c r="P4" s="88"/>
      <c r="Q4" s="90"/>
      <c r="R4" s="90"/>
      <c r="S4" s="90"/>
      <c r="T4" s="90"/>
      <c r="U4" s="90"/>
      <c r="V4" s="90"/>
      <c r="W4" s="90"/>
      <c r="X4" s="91"/>
      <c r="Y4" s="91"/>
      <c r="Z4" s="91"/>
      <c r="AA4" s="91"/>
    </row>
    <row r="5" spans="1:27" ht="39.950000000000003" customHeight="1" x14ac:dyDescent="0.25">
      <c r="A5" s="92"/>
      <c r="B5" s="80">
        <v>2</v>
      </c>
      <c r="C5" s="93"/>
      <c r="D5" s="82" t="s">
        <v>48</v>
      </c>
      <c r="E5" s="94" t="s">
        <v>79</v>
      </c>
      <c r="F5" s="94" t="s">
        <v>28</v>
      </c>
      <c r="G5" s="80" t="s">
        <v>12</v>
      </c>
      <c r="H5" s="95">
        <v>17.8</v>
      </c>
      <c r="I5" s="85">
        <v>10</v>
      </c>
      <c r="J5" s="86">
        <f t="shared" ref="J5:J29" si="0">I5-(SUM(L5:AA5))</f>
        <v>10</v>
      </c>
      <c r="K5" s="87" t="str">
        <f t="shared" ref="K5:K29" si="1">IF(J5&lt;0,"ATENÇÃO","OK")</f>
        <v>OK</v>
      </c>
      <c r="L5" s="88"/>
      <c r="M5" s="89"/>
      <c r="N5" s="88"/>
      <c r="O5" s="88"/>
      <c r="P5" s="88"/>
      <c r="Q5" s="90"/>
      <c r="R5" s="90"/>
      <c r="S5" s="90"/>
      <c r="T5" s="90"/>
      <c r="U5" s="90"/>
      <c r="V5" s="90"/>
      <c r="W5" s="90"/>
      <c r="X5" s="91"/>
      <c r="Y5" s="91"/>
      <c r="Z5" s="91"/>
      <c r="AA5" s="91"/>
    </row>
    <row r="6" spans="1:27" ht="39.950000000000003" customHeight="1" x14ac:dyDescent="0.25">
      <c r="A6" s="92"/>
      <c r="B6" s="80">
        <v>3</v>
      </c>
      <c r="C6" s="93"/>
      <c r="D6" s="82" t="s">
        <v>49</v>
      </c>
      <c r="E6" s="94" t="s">
        <v>80</v>
      </c>
      <c r="F6" s="94" t="s">
        <v>76</v>
      </c>
      <c r="G6" s="80" t="s">
        <v>12</v>
      </c>
      <c r="H6" s="95">
        <v>38.08</v>
      </c>
      <c r="I6" s="85">
        <v>20</v>
      </c>
      <c r="J6" s="86">
        <f t="shared" si="0"/>
        <v>20</v>
      </c>
      <c r="K6" s="87" t="str">
        <f t="shared" si="1"/>
        <v>OK</v>
      </c>
      <c r="L6" s="88"/>
      <c r="M6" s="89"/>
      <c r="N6" s="88"/>
      <c r="O6" s="88"/>
      <c r="P6" s="88"/>
      <c r="Q6" s="90"/>
      <c r="R6" s="90"/>
      <c r="S6" s="90"/>
      <c r="T6" s="90"/>
      <c r="U6" s="90"/>
      <c r="V6" s="90"/>
      <c r="W6" s="90"/>
      <c r="X6" s="91"/>
      <c r="Y6" s="91"/>
      <c r="Z6" s="91"/>
      <c r="AA6" s="91"/>
    </row>
    <row r="7" spans="1:27" ht="39.950000000000003" customHeight="1" x14ac:dyDescent="0.25">
      <c r="A7" s="92"/>
      <c r="B7" s="80">
        <v>4</v>
      </c>
      <c r="C7" s="93"/>
      <c r="D7" s="82" t="s">
        <v>50</v>
      </c>
      <c r="E7" s="94" t="s">
        <v>81</v>
      </c>
      <c r="F7" s="94" t="s">
        <v>76</v>
      </c>
      <c r="G7" s="80" t="s">
        <v>12</v>
      </c>
      <c r="H7" s="95">
        <v>18.96</v>
      </c>
      <c r="I7" s="85">
        <v>5</v>
      </c>
      <c r="J7" s="86">
        <f t="shared" si="0"/>
        <v>5</v>
      </c>
      <c r="K7" s="87" t="str">
        <f t="shared" si="1"/>
        <v>OK</v>
      </c>
      <c r="L7" s="88"/>
      <c r="M7" s="89"/>
      <c r="N7" s="88"/>
      <c r="O7" s="88"/>
      <c r="P7" s="88"/>
      <c r="Q7" s="90"/>
      <c r="R7" s="90"/>
      <c r="S7" s="90"/>
      <c r="T7" s="90"/>
      <c r="U7" s="90"/>
      <c r="V7" s="90"/>
      <c r="W7" s="90"/>
      <c r="X7" s="91"/>
      <c r="Y7" s="91"/>
      <c r="Z7" s="91"/>
      <c r="AA7" s="91"/>
    </row>
    <row r="8" spans="1:27" ht="39.950000000000003" customHeight="1" x14ac:dyDescent="0.25">
      <c r="A8" s="92"/>
      <c r="B8" s="80">
        <v>5</v>
      </c>
      <c r="C8" s="93"/>
      <c r="D8" s="82" t="s">
        <v>51</v>
      </c>
      <c r="E8" s="94" t="s">
        <v>82</v>
      </c>
      <c r="F8" s="94" t="s">
        <v>76</v>
      </c>
      <c r="G8" s="80" t="s">
        <v>12</v>
      </c>
      <c r="H8" s="95">
        <v>26.73</v>
      </c>
      <c r="I8" s="85">
        <v>5</v>
      </c>
      <c r="J8" s="86">
        <f t="shared" si="0"/>
        <v>5</v>
      </c>
      <c r="K8" s="87" t="str">
        <f t="shared" si="1"/>
        <v>OK</v>
      </c>
      <c r="L8" s="88"/>
      <c r="M8" s="89"/>
      <c r="N8" s="88"/>
      <c r="O8" s="88"/>
      <c r="P8" s="88"/>
      <c r="Q8" s="90"/>
      <c r="R8" s="90"/>
      <c r="S8" s="90"/>
      <c r="T8" s="90"/>
      <c r="U8" s="90"/>
      <c r="V8" s="90"/>
      <c r="W8" s="90"/>
      <c r="X8" s="91"/>
      <c r="Y8" s="91"/>
      <c r="Z8" s="91"/>
      <c r="AA8" s="91"/>
    </row>
    <row r="9" spans="1:27" ht="39.950000000000003" customHeight="1" x14ac:dyDescent="0.25">
      <c r="A9" s="92"/>
      <c r="B9" s="80">
        <v>6</v>
      </c>
      <c r="C9" s="93"/>
      <c r="D9" s="82" t="s">
        <v>52</v>
      </c>
      <c r="E9" s="94" t="s">
        <v>83</v>
      </c>
      <c r="F9" s="83" t="s">
        <v>28</v>
      </c>
      <c r="G9" s="80" t="s">
        <v>12</v>
      </c>
      <c r="H9" s="84">
        <v>37.35</v>
      </c>
      <c r="I9" s="85">
        <v>6</v>
      </c>
      <c r="J9" s="86">
        <f t="shared" si="0"/>
        <v>6</v>
      </c>
      <c r="K9" s="87" t="str">
        <f t="shared" si="1"/>
        <v>OK</v>
      </c>
      <c r="L9" s="88"/>
      <c r="M9" s="89"/>
      <c r="N9" s="88"/>
      <c r="O9" s="88"/>
      <c r="P9" s="88"/>
      <c r="Q9" s="90"/>
      <c r="R9" s="90"/>
      <c r="S9" s="90"/>
      <c r="T9" s="90"/>
      <c r="U9" s="90"/>
      <c r="V9" s="90"/>
      <c r="W9" s="90"/>
      <c r="X9" s="91"/>
      <c r="Y9" s="91"/>
      <c r="Z9" s="91"/>
      <c r="AA9" s="91"/>
    </row>
    <row r="10" spans="1:27" ht="39.950000000000003" customHeight="1" x14ac:dyDescent="0.25">
      <c r="A10" s="92"/>
      <c r="B10" s="80">
        <v>7</v>
      </c>
      <c r="C10" s="93"/>
      <c r="D10" s="96" t="s">
        <v>53</v>
      </c>
      <c r="E10" s="97" t="s">
        <v>84</v>
      </c>
      <c r="F10" s="97" t="s">
        <v>11</v>
      </c>
      <c r="G10" s="80" t="s">
        <v>12</v>
      </c>
      <c r="H10" s="95">
        <v>1.58</v>
      </c>
      <c r="I10" s="85">
        <v>0</v>
      </c>
      <c r="J10" s="86">
        <f t="shared" si="0"/>
        <v>0</v>
      </c>
      <c r="K10" s="87" t="str">
        <f t="shared" si="1"/>
        <v>OK</v>
      </c>
      <c r="L10" s="88"/>
      <c r="M10" s="89"/>
      <c r="N10" s="88"/>
      <c r="O10" s="88"/>
      <c r="P10" s="88"/>
      <c r="Q10" s="90"/>
      <c r="R10" s="90"/>
      <c r="S10" s="90"/>
      <c r="T10" s="90"/>
      <c r="U10" s="90"/>
      <c r="V10" s="90"/>
      <c r="W10" s="90"/>
      <c r="X10" s="91"/>
      <c r="Y10" s="91"/>
      <c r="Z10" s="91"/>
      <c r="AA10" s="91"/>
    </row>
    <row r="11" spans="1:27" ht="39.950000000000003" customHeight="1" x14ac:dyDescent="0.25">
      <c r="A11" s="92"/>
      <c r="B11" s="80">
        <v>8</v>
      </c>
      <c r="C11" s="93"/>
      <c r="D11" s="96" t="s">
        <v>54</v>
      </c>
      <c r="E11" s="97" t="s">
        <v>85</v>
      </c>
      <c r="F11" s="97" t="s">
        <v>77</v>
      </c>
      <c r="G11" s="80" t="s">
        <v>12</v>
      </c>
      <c r="H11" s="95">
        <v>180.08</v>
      </c>
      <c r="I11" s="85">
        <v>10</v>
      </c>
      <c r="J11" s="86">
        <f t="shared" si="0"/>
        <v>10</v>
      </c>
      <c r="K11" s="87" t="str">
        <f t="shared" si="1"/>
        <v>OK</v>
      </c>
      <c r="L11" s="88"/>
      <c r="M11" s="89"/>
      <c r="N11" s="88"/>
      <c r="O11" s="88"/>
      <c r="P11" s="88"/>
      <c r="Q11" s="90"/>
      <c r="R11" s="90"/>
      <c r="S11" s="90"/>
      <c r="T11" s="90"/>
      <c r="U11" s="90"/>
      <c r="V11" s="90"/>
      <c r="W11" s="90"/>
      <c r="X11" s="91"/>
      <c r="Y11" s="91"/>
      <c r="Z11" s="91"/>
      <c r="AA11" s="91"/>
    </row>
    <row r="12" spans="1:27" ht="39.950000000000003" customHeight="1" x14ac:dyDescent="0.25">
      <c r="A12" s="92"/>
      <c r="B12" s="80">
        <v>9</v>
      </c>
      <c r="C12" s="93"/>
      <c r="D12" s="96" t="s">
        <v>55</v>
      </c>
      <c r="E12" s="97" t="s">
        <v>86</v>
      </c>
      <c r="F12" s="98" t="s">
        <v>77</v>
      </c>
      <c r="G12" s="97" t="s">
        <v>74</v>
      </c>
      <c r="H12" s="95">
        <v>192.37</v>
      </c>
      <c r="I12" s="85">
        <v>0</v>
      </c>
      <c r="J12" s="86">
        <f t="shared" si="0"/>
        <v>0</v>
      </c>
      <c r="K12" s="87" t="str">
        <f t="shared" si="1"/>
        <v>OK</v>
      </c>
      <c r="L12" s="88"/>
      <c r="M12" s="89"/>
      <c r="N12" s="88"/>
      <c r="O12" s="88"/>
      <c r="P12" s="88"/>
      <c r="Q12" s="90"/>
      <c r="R12" s="90"/>
      <c r="S12" s="90"/>
      <c r="T12" s="90"/>
      <c r="U12" s="90"/>
      <c r="V12" s="90"/>
      <c r="W12" s="90"/>
      <c r="X12" s="91"/>
      <c r="Y12" s="91"/>
      <c r="Z12" s="91"/>
      <c r="AA12" s="91"/>
    </row>
    <row r="13" spans="1:27" ht="39.950000000000003" customHeight="1" x14ac:dyDescent="0.25">
      <c r="A13" s="99"/>
      <c r="B13" s="80">
        <v>10</v>
      </c>
      <c r="C13" s="113"/>
      <c r="D13" s="96" t="s">
        <v>56</v>
      </c>
      <c r="E13" s="97" t="s">
        <v>87</v>
      </c>
      <c r="F13" s="98" t="s">
        <v>77</v>
      </c>
      <c r="G13" s="97" t="s">
        <v>12</v>
      </c>
      <c r="H13" s="95">
        <v>126.3</v>
      </c>
      <c r="I13" s="85">
        <v>10</v>
      </c>
      <c r="J13" s="86">
        <f t="shared" si="0"/>
        <v>10</v>
      </c>
      <c r="K13" s="87" t="str">
        <f t="shared" si="1"/>
        <v>OK</v>
      </c>
      <c r="L13" s="88"/>
      <c r="M13" s="88"/>
      <c r="N13" s="88"/>
      <c r="O13" s="88"/>
      <c r="P13" s="88"/>
      <c r="Q13" s="90"/>
      <c r="R13" s="90"/>
      <c r="S13" s="90"/>
      <c r="T13" s="90"/>
      <c r="U13" s="90"/>
      <c r="V13" s="90"/>
      <c r="W13" s="90"/>
      <c r="X13" s="91"/>
      <c r="Y13" s="91"/>
      <c r="Z13" s="91"/>
      <c r="AA13" s="91"/>
    </row>
    <row r="14" spans="1:27" ht="39.950000000000003" customHeight="1" x14ac:dyDescent="0.25">
      <c r="A14" s="79">
        <v>2</v>
      </c>
      <c r="B14" s="80">
        <v>11</v>
      </c>
      <c r="C14" s="81" t="s">
        <v>46</v>
      </c>
      <c r="D14" s="96" t="s">
        <v>57</v>
      </c>
      <c r="E14" s="97" t="s">
        <v>88</v>
      </c>
      <c r="F14" s="97" t="s">
        <v>11</v>
      </c>
      <c r="G14" s="97" t="s">
        <v>12</v>
      </c>
      <c r="H14" s="95">
        <v>117.5</v>
      </c>
      <c r="I14" s="85">
        <v>0</v>
      </c>
      <c r="J14" s="86">
        <f t="shared" si="0"/>
        <v>0</v>
      </c>
      <c r="K14" s="87" t="str">
        <f t="shared" si="1"/>
        <v>OK</v>
      </c>
      <c r="L14" s="88"/>
      <c r="M14" s="88"/>
      <c r="N14" s="88"/>
      <c r="O14" s="88"/>
      <c r="P14" s="88"/>
      <c r="Q14" s="90"/>
      <c r="R14" s="90"/>
      <c r="S14" s="90"/>
      <c r="T14" s="90"/>
      <c r="U14" s="90"/>
      <c r="V14" s="90"/>
      <c r="W14" s="90"/>
      <c r="X14" s="91"/>
      <c r="Y14" s="91"/>
      <c r="Z14" s="91"/>
      <c r="AA14" s="91"/>
    </row>
    <row r="15" spans="1:27" ht="39.950000000000003" customHeight="1" x14ac:dyDescent="0.25">
      <c r="A15" s="92"/>
      <c r="B15" s="80">
        <v>12</v>
      </c>
      <c r="C15" s="93"/>
      <c r="D15" s="96" t="s">
        <v>58</v>
      </c>
      <c r="E15" s="97" t="s">
        <v>88</v>
      </c>
      <c r="F15" s="97" t="s">
        <v>11</v>
      </c>
      <c r="G15" s="97" t="s">
        <v>12</v>
      </c>
      <c r="H15" s="95">
        <v>228.8</v>
      </c>
      <c r="I15" s="85">
        <v>0</v>
      </c>
      <c r="J15" s="86">
        <f t="shared" si="0"/>
        <v>0</v>
      </c>
      <c r="K15" s="87" t="str">
        <f t="shared" si="1"/>
        <v>OK</v>
      </c>
      <c r="L15" s="88"/>
      <c r="M15" s="88"/>
      <c r="N15" s="88"/>
      <c r="O15" s="88"/>
      <c r="P15" s="88"/>
      <c r="Q15" s="90"/>
      <c r="R15" s="90"/>
      <c r="S15" s="90"/>
      <c r="T15" s="90"/>
      <c r="U15" s="90"/>
      <c r="V15" s="90"/>
      <c r="W15" s="90"/>
      <c r="X15" s="91"/>
      <c r="Y15" s="91"/>
      <c r="Z15" s="91"/>
      <c r="AA15" s="91"/>
    </row>
    <row r="16" spans="1:27" ht="39.950000000000003" customHeight="1" x14ac:dyDescent="0.25">
      <c r="A16" s="92"/>
      <c r="B16" s="80">
        <v>13</v>
      </c>
      <c r="C16" s="93"/>
      <c r="D16" s="100" t="s">
        <v>59</v>
      </c>
      <c r="E16" s="101" t="s">
        <v>88</v>
      </c>
      <c r="F16" s="101" t="s">
        <v>11</v>
      </c>
      <c r="G16" s="101" t="s">
        <v>12</v>
      </c>
      <c r="H16" s="102">
        <v>159.4</v>
      </c>
      <c r="I16" s="85">
        <v>0</v>
      </c>
      <c r="J16" s="86">
        <f t="shared" si="0"/>
        <v>0</v>
      </c>
      <c r="K16" s="87" t="str">
        <f t="shared" si="1"/>
        <v>OK</v>
      </c>
      <c r="L16" s="88"/>
      <c r="M16" s="88"/>
      <c r="N16" s="88"/>
      <c r="O16" s="88"/>
      <c r="P16" s="88"/>
      <c r="Q16" s="90"/>
      <c r="R16" s="90"/>
      <c r="S16" s="90"/>
      <c r="T16" s="90"/>
      <c r="U16" s="90"/>
      <c r="V16" s="90"/>
      <c r="W16" s="90"/>
      <c r="X16" s="91"/>
      <c r="Y16" s="91"/>
      <c r="Z16" s="91"/>
      <c r="AA16" s="91"/>
    </row>
    <row r="17" spans="1:27" ht="39.950000000000003" customHeight="1" x14ac:dyDescent="0.25">
      <c r="A17" s="92"/>
      <c r="B17" s="80">
        <v>14</v>
      </c>
      <c r="C17" s="93"/>
      <c r="D17" s="96" t="s">
        <v>60</v>
      </c>
      <c r="E17" s="97" t="s">
        <v>89</v>
      </c>
      <c r="F17" s="97" t="s">
        <v>11</v>
      </c>
      <c r="G17" s="97" t="s">
        <v>12</v>
      </c>
      <c r="H17" s="95">
        <v>246.36</v>
      </c>
      <c r="I17" s="85">
        <v>0</v>
      </c>
      <c r="J17" s="86">
        <f t="shared" si="0"/>
        <v>0</v>
      </c>
      <c r="K17" s="87" t="str">
        <f t="shared" si="1"/>
        <v>OK</v>
      </c>
      <c r="L17" s="88"/>
      <c r="M17" s="88"/>
      <c r="N17" s="88"/>
      <c r="O17" s="88"/>
      <c r="P17" s="88"/>
      <c r="Q17" s="90"/>
      <c r="R17" s="90"/>
      <c r="S17" s="90"/>
      <c r="T17" s="90"/>
      <c r="U17" s="90"/>
      <c r="V17" s="90"/>
      <c r="W17" s="90"/>
      <c r="X17" s="91"/>
      <c r="Y17" s="91"/>
      <c r="Z17" s="91"/>
      <c r="AA17" s="91"/>
    </row>
    <row r="18" spans="1:27" ht="39.950000000000003" customHeight="1" x14ac:dyDescent="0.25">
      <c r="A18" s="92"/>
      <c r="B18" s="80">
        <v>15</v>
      </c>
      <c r="C18" s="93"/>
      <c r="D18" s="96" t="s">
        <v>61</v>
      </c>
      <c r="E18" s="97" t="s">
        <v>90</v>
      </c>
      <c r="F18" s="97" t="s">
        <v>11</v>
      </c>
      <c r="G18" s="97" t="s">
        <v>12</v>
      </c>
      <c r="H18" s="95">
        <v>174.78</v>
      </c>
      <c r="I18" s="85">
        <v>10</v>
      </c>
      <c r="J18" s="86">
        <f t="shared" si="0"/>
        <v>10</v>
      </c>
      <c r="K18" s="87" t="str">
        <f t="shared" si="1"/>
        <v>OK</v>
      </c>
      <c r="L18" s="88"/>
      <c r="M18" s="88"/>
      <c r="N18" s="88"/>
      <c r="O18" s="88"/>
      <c r="P18" s="88"/>
      <c r="Q18" s="90"/>
      <c r="R18" s="90"/>
      <c r="S18" s="90"/>
      <c r="T18" s="90"/>
      <c r="U18" s="90"/>
      <c r="V18" s="90"/>
      <c r="W18" s="90"/>
      <c r="X18" s="91"/>
      <c r="Y18" s="91"/>
      <c r="Z18" s="91"/>
      <c r="AA18" s="91"/>
    </row>
    <row r="19" spans="1:27" ht="39.950000000000003" customHeight="1" x14ac:dyDescent="0.25">
      <c r="A19" s="92"/>
      <c r="B19" s="80">
        <v>16</v>
      </c>
      <c r="C19" s="93"/>
      <c r="D19" s="96" t="s">
        <v>62</v>
      </c>
      <c r="E19" s="97" t="s">
        <v>91</v>
      </c>
      <c r="F19" s="97" t="s">
        <v>11</v>
      </c>
      <c r="G19" s="97" t="s">
        <v>12</v>
      </c>
      <c r="H19" s="95">
        <v>252.67</v>
      </c>
      <c r="I19" s="85">
        <v>0</v>
      </c>
      <c r="J19" s="86">
        <f t="shared" si="0"/>
        <v>0</v>
      </c>
      <c r="K19" s="87" t="str">
        <f t="shared" si="1"/>
        <v>OK</v>
      </c>
      <c r="L19" s="88"/>
      <c r="M19" s="88"/>
      <c r="N19" s="88"/>
      <c r="O19" s="88"/>
      <c r="P19" s="88"/>
      <c r="Q19" s="90"/>
      <c r="R19" s="90"/>
      <c r="S19" s="90"/>
      <c r="T19" s="90"/>
      <c r="U19" s="90"/>
      <c r="V19" s="90"/>
      <c r="W19" s="90"/>
      <c r="X19" s="91"/>
      <c r="Y19" s="91"/>
      <c r="Z19" s="91"/>
      <c r="AA19" s="91"/>
    </row>
    <row r="20" spans="1:27" ht="39.950000000000003" customHeight="1" x14ac:dyDescent="0.25">
      <c r="A20" s="99"/>
      <c r="B20" s="80">
        <v>17</v>
      </c>
      <c r="C20" s="113"/>
      <c r="D20" s="96" t="s">
        <v>63</v>
      </c>
      <c r="E20" s="97" t="s">
        <v>89</v>
      </c>
      <c r="F20" s="97" t="s">
        <v>11</v>
      </c>
      <c r="G20" s="97" t="s">
        <v>12</v>
      </c>
      <c r="H20" s="95">
        <v>117.45</v>
      </c>
      <c r="I20" s="85">
        <v>0</v>
      </c>
      <c r="J20" s="86">
        <f t="shared" si="0"/>
        <v>0</v>
      </c>
      <c r="K20" s="87" t="str">
        <f t="shared" si="1"/>
        <v>OK</v>
      </c>
      <c r="L20" s="88"/>
      <c r="M20" s="88"/>
      <c r="N20" s="88"/>
      <c r="O20" s="88"/>
      <c r="P20" s="88"/>
      <c r="Q20" s="90"/>
      <c r="R20" s="90"/>
      <c r="S20" s="90"/>
      <c r="T20" s="90"/>
      <c r="U20" s="90"/>
      <c r="V20" s="90"/>
      <c r="W20" s="90"/>
      <c r="X20" s="91"/>
      <c r="Y20" s="91"/>
      <c r="Z20" s="91"/>
      <c r="AA20" s="91"/>
    </row>
    <row r="21" spans="1:27" ht="39.950000000000003" customHeight="1" x14ac:dyDescent="0.25">
      <c r="A21" s="79">
        <v>3</v>
      </c>
      <c r="B21" s="80">
        <v>18</v>
      </c>
      <c r="C21" s="81" t="s">
        <v>73</v>
      </c>
      <c r="D21" s="96" t="s">
        <v>64</v>
      </c>
      <c r="E21" s="97" t="s">
        <v>92</v>
      </c>
      <c r="F21" s="97" t="s">
        <v>27</v>
      </c>
      <c r="G21" s="97" t="s">
        <v>75</v>
      </c>
      <c r="H21" s="95">
        <v>42.64</v>
      </c>
      <c r="I21" s="85">
        <v>0</v>
      </c>
      <c r="J21" s="86">
        <f t="shared" si="0"/>
        <v>0</v>
      </c>
      <c r="K21" s="87" t="str">
        <f t="shared" si="1"/>
        <v>OK</v>
      </c>
      <c r="L21" s="88"/>
      <c r="M21" s="88"/>
      <c r="N21" s="88"/>
      <c r="O21" s="88"/>
      <c r="P21" s="88"/>
      <c r="Q21" s="90"/>
      <c r="R21" s="90"/>
      <c r="S21" s="90"/>
      <c r="T21" s="90"/>
      <c r="U21" s="90"/>
      <c r="V21" s="90"/>
      <c r="W21" s="90"/>
      <c r="X21" s="91"/>
      <c r="Y21" s="91"/>
      <c r="Z21" s="91"/>
      <c r="AA21" s="91"/>
    </row>
    <row r="22" spans="1:27" ht="39.950000000000003" customHeight="1" x14ac:dyDescent="0.25">
      <c r="A22" s="92"/>
      <c r="B22" s="80">
        <v>19</v>
      </c>
      <c r="C22" s="93"/>
      <c r="D22" s="96" t="s">
        <v>65</v>
      </c>
      <c r="E22" s="97" t="s">
        <v>93</v>
      </c>
      <c r="F22" s="97" t="s">
        <v>11</v>
      </c>
      <c r="G22" s="97" t="s">
        <v>14</v>
      </c>
      <c r="H22" s="95">
        <v>15.59</v>
      </c>
      <c r="I22" s="85">
        <v>0</v>
      </c>
      <c r="J22" s="86">
        <f t="shared" si="0"/>
        <v>0</v>
      </c>
      <c r="K22" s="87" t="str">
        <f t="shared" si="1"/>
        <v>OK</v>
      </c>
      <c r="L22" s="88"/>
      <c r="M22" s="88"/>
      <c r="N22" s="88"/>
      <c r="O22" s="88"/>
      <c r="P22" s="88"/>
      <c r="Q22" s="90"/>
      <c r="R22" s="90"/>
      <c r="S22" s="90"/>
      <c r="T22" s="90"/>
      <c r="U22" s="90"/>
      <c r="V22" s="90"/>
      <c r="W22" s="90"/>
      <c r="X22" s="91"/>
      <c r="Y22" s="91"/>
      <c r="Z22" s="91"/>
      <c r="AA22" s="91"/>
    </row>
    <row r="23" spans="1:27" ht="39.950000000000003" customHeight="1" x14ac:dyDescent="0.25">
      <c r="A23" s="92"/>
      <c r="B23" s="80">
        <v>20</v>
      </c>
      <c r="C23" s="93"/>
      <c r="D23" s="96" t="s">
        <v>66</v>
      </c>
      <c r="E23" s="97" t="s">
        <v>94</v>
      </c>
      <c r="F23" s="97" t="s">
        <v>26</v>
      </c>
      <c r="G23" s="97" t="s">
        <v>14</v>
      </c>
      <c r="H23" s="95">
        <v>7.43</v>
      </c>
      <c r="I23" s="85">
        <v>0</v>
      </c>
      <c r="J23" s="86">
        <f t="shared" si="0"/>
        <v>0</v>
      </c>
      <c r="K23" s="87" t="str">
        <f t="shared" si="1"/>
        <v>OK</v>
      </c>
      <c r="L23" s="88"/>
      <c r="M23" s="88"/>
      <c r="N23" s="88"/>
      <c r="O23" s="88"/>
      <c r="P23" s="88"/>
      <c r="Q23" s="90"/>
      <c r="R23" s="90"/>
      <c r="S23" s="90"/>
      <c r="T23" s="90"/>
      <c r="U23" s="90"/>
      <c r="V23" s="90"/>
      <c r="W23" s="90"/>
      <c r="X23" s="91"/>
      <c r="Y23" s="91"/>
      <c r="Z23" s="91"/>
      <c r="AA23" s="91"/>
    </row>
    <row r="24" spans="1:27" ht="39.950000000000003" customHeight="1" x14ac:dyDescent="0.25">
      <c r="A24" s="92"/>
      <c r="B24" s="80">
        <v>21</v>
      </c>
      <c r="C24" s="93"/>
      <c r="D24" s="96" t="s">
        <v>67</v>
      </c>
      <c r="E24" s="97" t="s">
        <v>95</v>
      </c>
      <c r="F24" s="97" t="s">
        <v>27</v>
      </c>
      <c r="G24" s="97" t="s">
        <v>75</v>
      </c>
      <c r="H24" s="95">
        <v>27.96</v>
      </c>
      <c r="I24" s="85">
        <v>0</v>
      </c>
      <c r="J24" s="86">
        <f t="shared" si="0"/>
        <v>0</v>
      </c>
      <c r="K24" s="87" t="str">
        <f t="shared" si="1"/>
        <v>OK</v>
      </c>
      <c r="L24" s="88"/>
      <c r="M24" s="88"/>
      <c r="N24" s="88"/>
      <c r="O24" s="88"/>
      <c r="P24" s="88"/>
      <c r="Q24" s="90"/>
      <c r="R24" s="90"/>
      <c r="S24" s="90"/>
      <c r="T24" s="90"/>
      <c r="U24" s="90"/>
      <c r="V24" s="90"/>
      <c r="W24" s="90"/>
      <c r="X24" s="91"/>
      <c r="Y24" s="91"/>
      <c r="Z24" s="91"/>
      <c r="AA24" s="91"/>
    </row>
    <row r="25" spans="1:27" ht="39.950000000000003" customHeight="1" x14ac:dyDescent="0.25">
      <c r="A25" s="92"/>
      <c r="B25" s="80">
        <v>22</v>
      </c>
      <c r="C25" s="93"/>
      <c r="D25" s="96" t="s">
        <v>68</v>
      </c>
      <c r="E25" s="97" t="s">
        <v>96</v>
      </c>
      <c r="F25" s="97" t="s">
        <v>27</v>
      </c>
      <c r="G25" s="97" t="s">
        <v>75</v>
      </c>
      <c r="H25" s="95">
        <v>16</v>
      </c>
      <c r="I25" s="85">
        <v>0</v>
      </c>
      <c r="J25" s="86">
        <f t="shared" si="0"/>
        <v>0</v>
      </c>
      <c r="K25" s="87" t="str">
        <f t="shared" si="1"/>
        <v>OK</v>
      </c>
      <c r="L25" s="88"/>
      <c r="M25" s="88"/>
      <c r="N25" s="88"/>
      <c r="O25" s="88"/>
      <c r="P25" s="88"/>
      <c r="Q25" s="90"/>
      <c r="R25" s="90"/>
      <c r="S25" s="90"/>
      <c r="T25" s="90"/>
      <c r="U25" s="90"/>
      <c r="V25" s="90"/>
      <c r="W25" s="90"/>
      <c r="X25" s="91"/>
      <c r="Y25" s="91"/>
      <c r="Z25" s="91"/>
      <c r="AA25" s="91"/>
    </row>
    <row r="26" spans="1:27" ht="39.950000000000003" customHeight="1" x14ac:dyDescent="0.25">
      <c r="A26" s="92"/>
      <c r="B26" s="80">
        <v>23</v>
      </c>
      <c r="C26" s="93"/>
      <c r="D26" s="96" t="s">
        <v>69</v>
      </c>
      <c r="E26" s="97" t="s">
        <v>97</v>
      </c>
      <c r="F26" s="97" t="s">
        <v>11</v>
      </c>
      <c r="G26" s="97" t="s">
        <v>14</v>
      </c>
      <c r="H26" s="95">
        <v>80</v>
      </c>
      <c r="I26" s="85">
        <v>0</v>
      </c>
      <c r="J26" s="86">
        <f t="shared" si="0"/>
        <v>0</v>
      </c>
      <c r="K26" s="87" t="str">
        <f t="shared" si="1"/>
        <v>OK</v>
      </c>
      <c r="L26" s="88"/>
      <c r="M26" s="88"/>
      <c r="N26" s="88"/>
      <c r="O26" s="88"/>
      <c r="P26" s="88"/>
      <c r="Q26" s="90"/>
      <c r="R26" s="90"/>
      <c r="S26" s="90"/>
      <c r="T26" s="90"/>
      <c r="U26" s="90"/>
      <c r="V26" s="90"/>
      <c r="W26" s="90"/>
      <c r="X26" s="91"/>
      <c r="Y26" s="91"/>
      <c r="Z26" s="91"/>
      <c r="AA26" s="91"/>
    </row>
    <row r="27" spans="1:27" ht="39.950000000000003" customHeight="1" x14ac:dyDescent="0.25">
      <c r="A27" s="99"/>
      <c r="B27" s="80">
        <v>24</v>
      </c>
      <c r="C27" s="113"/>
      <c r="D27" s="96" t="s">
        <v>70</v>
      </c>
      <c r="E27" s="97" t="s">
        <v>98</v>
      </c>
      <c r="F27" s="97" t="s">
        <v>11</v>
      </c>
      <c r="G27" s="97" t="s">
        <v>14</v>
      </c>
      <c r="H27" s="95">
        <v>45</v>
      </c>
      <c r="I27" s="85">
        <v>10</v>
      </c>
      <c r="J27" s="86">
        <f t="shared" si="0"/>
        <v>10</v>
      </c>
      <c r="K27" s="87" t="str">
        <f t="shared" si="1"/>
        <v>OK</v>
      </c>
      <c r="L27" s="88"/>
      <c r="M27" s="88"/>
      <c r="N27" s="88"/>
      <c r="O27" s="88"/>
      <c r="P27" s="88"/>
      <c r="Q27" s="90"/>
      <c r="R27" s="90"/>
      <c r="S27" s="90"/>
      <c r="T27" s="90"/>
      <c r="U27" s="90"/>
      <c r="V27" s="90"/>
      <c r="W27" s="90"/>
      <c r="X27" s="91"/>
      <c r="Y27" s="91"/>
      <c r="Z27" s="91"/>
      <c r="AA27" s="91"/>
    </row>
    <row r="28" spans="1:27" ht="39.950000000000003" customHeight="1" x14ac:dyDescent="0.25">
      <c r="A28" s="79">
        <v>4</v>
      </c>
      <c r="B28" s="80">
        <v>25</v>
      </c>
      <c r="C28" s="81" t="s">
        <v>46</v>
      </c>
      <c r="D28" s="96" t="s">
        <v>71</v>
      </c>
      <c r="E28" s="97" t="s">
        <v>99</v>
      </c>
      <c r="F28" s="97" t="s">
        <v>11</v>
      </c>
      <c r="G28" s="97" t="s">
        <v>12</v>
      </c>
      <c r="H28" s="95">
        <v>74</v>
      </c>
      <c r="I28" s="85">
        <v>0</v>
      </c>
      <c r="J28" s="86">
        <f t="shared" si="0"/>
        <v>0</v>
      </c>
      <c r="K28" s="87" t="str">
        <f t="shared" si="1"/>
        <v>OK</v>
      </c>
      <c r="L28" s="88"/>
      <c r="M28" s="88"/>
      <c r="N28" s="88"/>
      <c r="O28" s="88"/>
      <c r="P28" s="88"/>
      <c r="Q28" s="90"/>
      <c r="R28" s="90"/>
      <c r="S28" s="90"/>
      <c r="T28" s="90"/>
      <c r="U28" s="90"/>
      <c r="V28" s="90"/>
      <c r="W28" s="90"/>
      <c r="X28" s="91"/>
      <c r="Y28" s="91"/>
      <c r="Z28" s="91"/>
      <c r="AA28" s="91"/>
    </row>
    <row r="29" spans="1:27" ht="39.950000000000003" customHeight="1" x14ac:dyDescent="0.25">
      <c r="A29" s="99"/>
      <c r="B29" s="80">
        <v>26</v>
      </c>
      <c r="C29" s="113"/>
      <c r="D29" s="96" t="s">
        <v>72</v>
      </c>
      <c r="E29" s="97" t="s">
        <v>100</v>
      </c>
      <c r="F29" s="97" t="s">
        <v>11</v>
      </c>
      <c r="G29" s="97" t="s">
        <v>12</v>
      </c>
      <c r="H29" s="95">
        <v>140</v>
      </c>
      <c r="I29" s="85">
        <v>0</v>
      </c>
      <c r="J29" s="86">
        <f t="shared" si="0"/>
        <v>0</v>
      </c>
      <c r="K29" s="87" t="str">
        <f t="shared" si="1"/>
        <v>OK</v>
      </c>
      <c r="L29" s="88"/>
      <c r="M29" s="88"/>
      <c r="N29" s="88"/>
      <c r="O29" s="88"/>
      <c r="P29" s="88"/>
      <c r="Q29" s="90"/>
      <c r="R29" s="90"/>
      <c r="S29" s="90"/>
      <c r="T29" s="90"/>
      <c r="U29" s="90"/>
      <c r="V29" s="90"/>
      <c r="W29" s="90"/>
      <c r="X29" s="91"/>
      <c r="Y29" s="91"/>
      <c r="Z29" s="91"/>
      <c r="AA29" s="91"/>
    </row>
    <row r="30" spans="1:27" ht="24" customHeight="1" thickBot="1" x14ac:dyDescent="0.3">
      <c r="I30" s="107">
        <f>SUM(I4:I29)</f>
        <v>86</v>
      </c>
      <c r="J30" s="117">
        <f>SUM(J4:J29)</f>
        <v>86</v>
      </c>
      <c r="L30" s="110">
        <f>SUMPRODUCT($H$4:$H$29,L4:L29)</f>
        <v>0</v>
      </c>
      <c r="M30" s="110">
        <f>SUMPRODUCT($H$4:$H$29,M4:M29)</f>
        <v>0</v>
      </c>
      <c r="N30" s="110">
        <f>SUMPRODUCT($H$4:$H$29,N4:N29)</f>
        <v>0</v>
      </c>
      <c r="O30" s="110">
        <f>SUMPRODUCT($H$4:$H$29,O4:O29)</f>
        <v>0</v>
      </c>
      <c r="P30" s="110">
        <f>SUMPRODUCT($H$4:$H$29,P4:P29)</f>
        <v>0</v>
      </c>
      <c r="Q30" s="110">
        <f>SUMPRODUCT($H$4:$H$29,Q4:Q29)</f>
        <v>0</v>
      </c>
      <c r="R30" s="110">
        <f>SUMPRODUCT($H$4:$H$29,R4:R29)</f>
        <v>0</v>
      </c>
      <c r="S30" s="110">
        <f>SUMPRODUCT($H$4:$H$29,S4:S29)</f>
        <v>0</v>
      </c>
      <c r="T30" s="110">
        <f>SUMPRODUCT($H$4:$H$29,T4:T29)</f>
        <v>0</v>
      </c>
      <c r="U30" s="110">
        <f>SUMPRODUCT($H$4:$H$29,U4:U29)</f>
        <v>0</v>
      </c>
      <c r="V30" s="110">
        <f>SUMPRODUCT($H$4:$H$29,V4:V29)</f>
        <v>0</v>
      </c>
      <c r="W30" s="110">
        <f>SUMPRODUCT($H$4:$H$29,W4:W29)</f>
        <v>0</v>
      </c>
      <c r="X30" s="110">
        <f>SUMPRODUCT($H$4:$H$29,X4:X29)</f>
        <v>0</v>
      </c>
      <c r="Y30" s="110">
        <f>SUMPRODUCT($H$4:$H$29,Y4:Y29)</f>
        <v>0</v>
      </c>
      <c r="Z30" s="110">
        <f>SUMPRODUCT($H$4:$H$29,Z4:Z29)</f>
        <v>0</v>
      </c>
      <c r="AA30" s="110">
        <f>SUMPRODUCT($H$4:$H$29,AA4:AA29)</f>
        <v>0</v>
      </c>
    </row>
    <row r="31" spans="1:27" ht="28.5" customHeight="1" thickBot="1" x14ac:dyDescent="0.3">
      <c r="B31" s="114" t="s">
        <v>45</v>
      </c>
      <c r="C31" s="115"/>
      <c r="D31" s="115"/>
      <c r="E31" s="115"/>
      <c r="F31" s="115"/>
      <c r="G31" s="115"/>
      <c r="H31" s="116"/>
    </row>
  </sheetData>
  <mergeCells count="30">
    <mergeCell ref="A21:A27"/>
    <mergeCell ref="C21:C27"/>
    <mergeCell ref="A28:A29"/>
    <mergeCell ref="C28:C29"/>
    <mergeCell ref="B31:H31"/>
    <mergeCell ref="AA1:AA2"/>
    <mergeCell ref="A2:H2"/>
    <mergeCell ref="I2:K2"/>
    <mergeCell ref="A4:A13"/>
    <mergeCell ref="C4:C13"/>
    <mergeCell ref="A14:A20"/>
    <mergeCell ref="C14:C20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L1:L2"/>
    <mergeCell ref="M1:M2"/>
    <mergeCell ref="N1:N2"/>
  </mergeCells>
  <conditionalFormatting sqref="L4:W29">
    <cfRule type="cellIs" dxfId="32" priority="5" stopIfTrue="1" operator="greaterThan">
      <formula>0</formula>
    </cfRule>
    <cfRule type="cellIs" dxfId="31" priority="6" stopIfTrue="1" operator="greaterThan">
      <formula>0</formula>
    </cfRule>
    <cfRule type="cellIs" dxfId="30" priority="7" stopIfTrue="1" operator="greaterThan">
      <formula>0</formula>
    </cfRule>
  </conditionalFormatting>
  <conditionalFormatting sqref="L4:AA29">
    <cfRule type="cellIs" dxfId="29" priority="1" operator="greaterThan">
      <formula>10</formula>
    </cfRule>
    <cfRule type="cellIs" dxfId="28" priority="4" operator="greaterThan">
      <formula>0</formula>
    </cfRule>
  </conditionalFormatting>
  <conditionalFormatting sqref="J4:J29">
    <cfRule type="cellIs" dxfId="27" priority="2" operator="lessThan">
      <formula>0</formula>
    </cfRule>
    <cfRule type="cellIs" dxfId="26" priority="3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376EC-DE05-421E-A49B-307643E3E01F}">
  <dimension ref="A1:AA31"/>
  <sheetViews>
    <sheetView zoomScale="85" zoomScaleNormal="85" workbookViewId="0">
      <selection activeCell="I33" sqref="I33"/>
    </sheetView>
  </sheetViews>
  <sheetFormatPr defaultColWidth="9.7109375" defaultRowHeight="39.950000000000003" customHeight="1" x14ac:dyDescent="0.25"/>
  <cols>
    <col min="1" max="1" width="8.5703125" style="66" customWidth="1"/>
    <col min="2" max="2" width="9.5703125" style="103" customWidth="1"/>
    <col min="3" max="3" width="19.28515625" style="104" customWidth="1"/>
    <col min="4" max="4" width="51.42578125" style="105" customWidth="1"/>
    <col min="5" max="5" width="15" style="103" customWidth="1"/>
    <col min="6" max="6" width="11" style="103" customWidth="1"/>
    <col min="7" max="7" width="15" style="103" customWidth="1"/>
    <col min="8" max="8" width="12.5703125" style="106" customWidth="1"/>
    <col min="9" max="9" width="13.85546875" style="111" customWidth="1"/>
    <col min="10" max="10" width="13.28515625" style="108" customWidth="1"/>
    <col min="11" max="11" width="12.5703125" style="109" customWidth="1"/>
    <col min="12" max="12" width="13.5703125" style="112" customWidth="1"/>
    <col min="13" max="14" width="13.7109375" style="112" customWidth="1"/>
    <col min="15" max="15" width="14.28515625" style="112" customWidth="1"/>
    <col min="16" max="16" width="13.42578125" style="112" customWidth="1"/>
    <col min="17" max="23" width="13.7109375" style="112" customWidth="1"/>
    <col min="24" max="27" width="13.7109375" style="66" customWidth="1"/>
    <col min="28" max="16384" width="9.7109375" style="66"/>
  </cols>
  <sheetData>
    <row r="1" spans="1:27" ht="35.25" customHeight="1" x14ac:dyDescent="0.25">
      <c r="A1" s="61" t="s">
        <v>40</v>
      </c>
      <c r="B1" s="61"/>
      <c r="C1" s="62"/>
      <c r="D1" s="63" t="s">
        <v>41</v>
      </c>
      <c r="E1" s="63"/>
      <c r="F1" s="63"/>
      <c r="G1" s="63"/>
      <c r="H1" s="64"/>
      <c r="I1" s="63" t="s">
        <v>42</v>
      </c>
      <c r="J1" s="63"/>
      <c r="K1" s="63"/>
      <c r="L1" s="65" t="s">
        <v>21</v>
      </c>
      <c r="M1" s="65" t="s">
        <v>21</v>
      </c>
      <c r="N1" s="65" t="s">
        <v>21</v>
      </c>
      <c r="O1" s="65" t="s">
        <v>21</v>
      </c>
      <c r="P1" s="65" t="s">
        <v>21</v>
      </c>
      <c r="Q1" s="65" t="s">
        <v>21</v>
      </c>
      <c r="R1" s="65" t="s">
        <v>21</v>
      </c>
      <c r="S1" s="65" t="s">
        <v>21</v>
      </c>
      <c r="T1" s="65" t="s">
        <v>21</v>
      </c>
      <c r="U1" s="65" t="s">
        <v>21</v>
      </c>
      <c r="V1" s="65" t="s">
        <v>21</v>
      </c>
      <c r="W1" s="65" t="s">
        <v>21</v>
      </c>
      <c r="X1" s="65" t="s">
        <v>21</v>
      </c>
      <c r="Y1" s="65" t="s">
        <v>21</v>
      </c>
      <c r="Z1" s="65" t="s">
        <v>21</v>
      </c>
      <c r="AA1" s="65" t="s">
        <v>21</v>
      </c>
    </row>
    <row r="2" spans="1:27" ht="25.15" customHeight="1" x14ac:dyDescent="0.25">
      <c r="A2" s="67" t="s">
        <v>105</v>
      </c>
      <c r="B2" s="67"/>
      <c r="C2" s="67"/>
      <c r="D2" s="67"/>
      <c r="E2" s="67"/>
      <c r="F2" s="67"/>
      <c r="G2" s="67"/>
      <c r="H2" s="68"/>
      <c r="I2" s="69" t="s">
        <v>44</v>
      </c>
      <c r="J2" s="70"/>
      <c r="K2" s="71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27" s="78" customFormat="1" ht="39.950000000000003" customHeight="1" x14ac:dyDescent="0.2">
      <c r="A3" s="72" t="s">
        <v>25</v>
      </c>
      <c r="B3" s="72" t="s">
        <v>23</v>
      </c>
      <c r="C3" s="73" t="s">
        <v>16</v>
      </c>
      <c r="D3" s="73" t="s">
        <v>29</v>
      </c>
      <c r="E3" s="73" t="s">
        <v>20</v>
      </c>
      <c r="F3" s="72" t="s">
        <v>3</v>
      </c>
      <c r="G3" s="72" t="s">
        <v>17</v>
      </c>
      <c r="H3" s="74" t="s">
        <v>24</v>
      </c>
      <c r="I3" s="72" t="s">
        <v>22</v>
      </c>
      <c r="J3" s="75" t="s">
        <v>0</v>
      </c>
      <c r="K3" s="76" t="s">
        <v>2</v>
      </c>
      <c r="L3" s="77" t="s">
        <v>1</v>
      </c>
      <c r="M3" s="77" t="s">
        <v>1</v>
      </c>
      <c r="N3" s="77" t="s">
        <v>1</v>
      </c>
      <c r="O3" s="77" t="s">
        <v>1</v>
      </c>
      <c r="P3" s="77" t="s">
        <v>1</v>
      </c>
      <c r="Q3" s="77" t="s">
        <v>1</v>
      </c>
      <c r="R3" s="77" t="s">
        <v>1</v>
      </c>
      <c r="S3" s="77" t="s">
        <v>1</v>
      </c>
      <c r="T3" s="77" t="s">
        <v>1</v>
      </c>
      <c r="U3" s="77" t="s">
        <v>1</v>
      </c>
      <c r="V3" s="77" t="s">
        <v>1</v>
      </c>
      <c r="W3" s="77" t="s">
        <v>1</v>
      </c>
      <c r="X3" s="77" t="s">
        <v>1</v>
      </c>
      <c r="Y3" s="77" t="s">
        <v>1</v>
      </c>
      <c r="Z3" s="77" t="s">
        <v>1</v>
      </c>
      <c r="AA3" s="77" t="s">
        <v>1</v>
      </c>
    </row>
    <row r="4" spans="1:27" ht="39.950000000000003" customHeight="1" x14ac:dyDescent="0.25">
      <c r="A4" s="79">
        <v>1</v>
      </c>
      <c r="B4" s="80">
        <v>1</v>
      </c>
      <c r="C4" s="81" t="s">
        <v>46</v>
      </c>
      <c r="D4" s="82" t="s">
        <v>47</v>
      </c>
      <c r="E4" s="83" t="s">
        <v>78</v>
      </c>
      <c r="F4" s="83" t="s">
        <v>11</v>
      </c>
      <c r="G4" s="80" t="s">
        <v>13</v>
      </c>
      <c r="H4" s="84">
        <v>98.29</v>
      </c>
      <c r="I4" s="85">
        <v>0</v>
      </c>
      <c r="J4" s="86">
        <f>I4-(SUM(L4:AA4))</f>
        <v>0</v>
      </c>
      <c r="K4" s="87" t="str">
        <f>IF(J4&lt;0,"ATENÇÃO","OK")</f>
        <v>OK</v>
      </c>
      <c r="L4" s="88"/>
      <c r="M4" s="89"/>
      <c r="N4" s="88"/>
      <c r="O4" s="88"/>
      <c r="P4" s="88"/>
      <c r="Q4" s="90"/>
      <c r="R4" s="90"/>
      <c r="S4" s="90"/>
      <c r="T4" s="90"/>
      <c r="U4" s="90"/>
      <c r="V4" s="90"/>
      <c r="W4" s="90"/>
      <c r="X4" s="91"/>
      <c r="Y4" s="91"/>
      <c r="Z4" s="91"/>
      <c r="AA4" s="91"/>
    </row>
    <row r="5" spans="1:27" ht="39.950000000000003" customHeight="1" x14ac:dyDescent="0.25">
      <c r="A5" s="92"/>
      <c r="B5" s="80">
        <v>2</v>
      </c>
      <c r="C5" s="93"/>
      <c r="D5" s="82" t="s">
        <v>48</v>
      </c>
      <c r="E5" s="94" t="s">
        <v>79</v>
      </c>
      <c r="F5" s="94" t="s">
        <v>28</v>
      </c>
      <c r="G5" s="80" t="s">
        <v>12</v>
      </c>
      <c r="H5" s="95">
        <v>17.8</v>
      </c>
      <c r="I5" s="85">
        <v>20</v>
      </c>
      <c r="J5" s="86">
        <f t="shared" ref="J5:J29" si="0">I5-(SUM(L5:AA5))</f>
        <v>20</v>
      </c>
      <c r="K5" s="87" t="str">
        <f t="shared" ref="K5:K29" si="1">IF(J5&lt;0,"ATENÇÃO","OK")</f>
        <v>OK</v>
      </c>
      <c r="L5" s="88"/>
      <c r="M5" s="89"/>
      <c r="N5" s="88"/>
      <c r="O5" s="88"/>
      <c r="P5" s="88"/>
      <c r="Q5" s="90"/>
      <c r="R5" s="90"/>
      <c r="S5" s="90"/>
      <c r="T5" s="90"/>
      <c r="U5" s="90"/>
      <c r="V5" s="90"/>
      <c r="W5" s="90"/>
      <c r="X5" s="91"/>
      <c r="Y5" s="91"/>
      <c r="Z5" s="91"/>
      <c r="AA5" s="91"/>
    </row>
    <row r="6" spans="1:27" ht="39.950000000000003" customHeight="1" x14ac:dyDescent="0.25">
      <c r="A6" s="92"/>
      <c r="B6" s="80">
        <v>3</v>
      </c>
      <c r="C6" s="93"/>
      <c r="D6" s="82" t="s">
        <v>49</v>
      </c>
      <c r="E6" s="94" t="s">
        <v>80</v>
      </c>
      <c r="F6" s="94" t="s">
        <v>76</v>
      </c>
      <c r="G6" s="80" t="s">
        <v>12</v>
      </c>
      <c r="H6" s="95">
        <v>38.08</v>
      </c>
      <c r="I6" s="85">
        <v>50</v>
      </c>
      <c r="J6" s="86">
        <f t="shared" si="0"/>
        <v>50</v>
      </c>
      <c r="K6" s="87" t="str">
        <f t="shared" si="1"/>
        <v>OK</v>
      </c>
      <c r="L6" s="88"/>
      <c r="M6" s="89"/>
      <c r="N6" s="88"/>
      <c r="O6" s="88"/>
      <c r="P6" s="88"/>
      <c r="Q6" s="90"/>
      <c r="R6" s="90"/>
      <c r="S6" s="90"/>
      <c r="T6" s="90"/>
      <c r="U6" s="90"/>
      <c r="V6" s="90"/>
      <c r="W6" s="90"/>
      <c r="X6" s="91"/>
      <c r="Y6" s="91"/>
      <c r="Z6" s="91"/>
      <c r="AA6" s="91"/>
    </row>
    <row r="7" spans="1:27" ht="39.950000000000003" customHeight="1" x14ac:dyDescent="0.25">
      <c r="A7" s="92"/>
      <c r="B7" s="80">
        <v>4</v>
      </c>
      <c r="C7" s="93"/>
      <c r="D7" s="82" t="s">
        <v>50</v>
      </c>
      <c r="E7" s="94" t="s">
        <v>81</v>
      </c>
      <c r="F7" s="94" t="s">
        <v>76</v>
      </c>
      <c r="G7" s="80" t="s">
        <v>12</v>
      </c>
      <c r="H7" s="95">
        <v>18.96</v>
      </c>
      <c r="I7" s="85">
        <v>2</v>
      </c>
      <c r="J7" s="86">
        <f t="shared" si="0"/>
        <v>2</v>
      </c>
      <c r="K7" s="87" t="str">
        <f t="shared" si="1"/>
        <v>OK</v>
      </c>
      <c r="L7" s="88"/>
      <c r="M7" s="89"/>
      <c r="N7" s="88"/>
      <c r="O7" s="88"/>
      <c r="P7" s="88"/>
      <c r="Q7" s="90"/>
      <c r="R7" s="90"/>
      <c r="S7" s="90"/>
      <c r="T7" s="90"/>
      <c r="U7" s="90"/>
      <c r="V7" s="90"/>
      <c r="W7" s="90"/>
      <c r="X7" s="91"/>
      <c r="Y7" s="91"/>
      <c r="Z7" s="91"/>
      <c r="AA7" s="91"/>
    </row>
    <row r="8" spans="1:27" ht="39.950000000000003" customHeight="1" x14ac:dyDescent="0.25">
      <c r="A8" s="92"/>
      <c r="B8" s="80">
        <v>5</v>
      </c>
      <c r="C8" s="93"/>
      <c r="D8" s="82" t="s">
        <v>51</v>
      </c>
      <c r="E8" s="94" t="s">
        <v>82</v>
      </c>
      <c r="F8" s="94" t="s">
        <v>76</v>
      </c>
      <c r="G8" s="80" t="s">
        <v>12</v>
      </c>
      <c r="H8" s="95">
        <v>26.73</v>
      </c>
      <c r="I8" s="85">
        <v>15</v>
      </c>
      <c r="J8" s="86">
        <f t="shared" si="0"/>
        <v>15</v>
      </c>
      <c r="K8" s="87" t="str">
        <f t="shared" si="1"/>
        <v>OK</v>
      </c>
      <c r="L8" s="88"/>
      <c r="M8" s="89"/>
      <c r="N8" s="88"/>
      <c r="O8" s="88"/>
      <c r="P8" s="88"/>
      <c r="Q8" s="90"/>
      <c r="R8" s="90"/>
      <c r="S8" s="90"/>
      <c r="T8" s="90"/>
      <c r="U8" s="90"/>
      <c r="V8" s="90"/>
      <c r="W8" s="90"/>
      <c r="X8" s="91"/>
      <c r="Y8" s="91"/>
      <c r="Z8" s="91"/>
      <c r="AA8" s="91"/>
    </row>
    <row r="9" spans="1:27" ht="39.950000000000003" customHeight="1" x14ac:dyDescent="0.25">
      <c r="A9" s="92"/>
      <c r="B9" s="80">
        <v>6</v>
      </c>
      <c r="C9" s="93"/>
      <c r="D9" s="82" t="s">
        <v>52</v>
      </c>
      <c r="E9" s="94" t="s">
        <v>83</v>
      </c>
      <c r="F9" s="83" t="s">
        <v>28</v>
      </c>
      <c r="G9" s="80" t="s">
        <v>12</v>
      </c>
      <c r="H9" s="84">
        <v>37.35</v>
      </c>
      <c r="I9" s="85">
        <v>20</v>
      </c>
      <c r="J9" s="86">
        <f t="shared" si="0"/>
        <v>20</v>
      </c>
      <c r="K9" s="87" t="str">
        <f t="shared" si="1"/>
        <v>OK</v>
      </c>
      <c r="L9" s="88"/>
      <c r="M9" s="89"/>
      <c r="N9" s="88"/>
      <c r="O9" s="88"/>
      <c r="P9" s="88"/>
      <c r="Q9" s="90"/>
      <c r="R9" s="90"/>
      <c r="S9" s="90"/>
      <c r="T9" s="90"/>
      <c r="U9" s="90"/>
      <c r="V9" s="90"/>
      <c r="W9" s="90"/>
      <c r="X9" s="91"/>
      <c r="Y9" s="91"/>
      <c r="Z9" s="91"/>
      <c r="AA9" s="91"/>
    </row>
    <row r="10" spans="1:27" ht="39.950000000000003" customHeight="1" x14ac:dyDescent="0.25">
      <c r="A10" s="92"/>
      <c r="B10" s="80">
        <v>7</v>
      </c>
      <c r="C10" s="93"/>
      <c r="D10" s="96" t="s">
        <v>53</v>
      </c>
      <c r="E10" s="97" t="s">
        <v>84</v>
      </c>
      <c r="F10" s="97" t="s">
        <v>11</v>
      </c>
      <c r="G10" s="80" t="s">
        <v>12</v>
      </c>
      <c r="H10" s="95">
        <v>1.58</v>
      </c>
      <c r="I10" s="85">
        <v>0</v>
      </c>
      <c r="J10" s="86">
        <f t="shared" si="0"/>
        <v>0</v>
      </c>
      <c r="K10" s="87" t="str">
        <f t="shared" si="1"/>
        <v>OK</v>
      </c>
      <c r="L10" s="88"/>
      <c r="M10" s="89"/>
      <c r="N10" s="88"/>
      <c r="O10" s="88"/>
      <c r="P10" s="88"/>
      <c r="Q10" s="90"/>
      <c r="R10" s="90"/>
      <c r="S10" s="90"/>
      <c r="T10" s="90"/>
      <c r="U10" s="90"/>
      <c r="V10" s="90"/>
      <c r="W10" s="90"/>
      <c r="X10" s="91"/>
      <c r="Y10" s="91"/>
      <c r="Z10" s="91"/>
      <c r="AA10" s="91"/>
    </row>
    <row r="11" spans="1:27" ht="39.950000000000003" customHeight="1" x14ac:dyDescent="0.25">
      <c r="A11" s="92"/>
      <c r="B11" s="80">
        <v>8</v>
      </c>
      <c r="C11" s="93"/>
      <c r="D11" s="96" t="s">
        <v>54</v>
      </c>
      <c r="E11" s="97" t="s">
        <v>85</v>
      </c>
      <c r="F11" s="97" t="s">
        <v>77</v>
      </c>
      <c r="G11" s="80" t="s">
        <v>12</v>
      </c>
      <c r="H11" s="95">
        <v>180.08</v>
      </c>
      <c r="I11" s="85">
        <v>10</v>
      </c>
      <c r="J11" s="86">
        <f t="shared" si="0"/>
        <v>10</v>
      </c>
      <c r="K11" s="87" t="str">
        <f t="shared" si="1"/>
        <v>OK</v>
      </c>
      <c r="L11" s="88"/>
      <c r="M11" s="89"/>
      <c r="N11" s="88"/>
      <c r="O11" s="88"/>
      <c r="P11" s="88"/>
      <c r="Q11" s="90"/>
      <c r="R11" s="90"/>
      <c r="S11" s="90"/>
      <c r="T11" s="90"/>
      <c r="U11" s="90"/>
      <c r="V11" s="90"/>
      <c r="W11" s="90"/>
      <c r="X11" s="91"/>
      <c r="Y11" s="91"/>
      <c r="Z11" s="91"/>
      <c r="AA11" s="91"/>
    </row>
    <row r="12" spans="1:27" ht="39.950000000000003" customHeight="1" x14ac:dyDescent="0.25">
      <c r="A12" s="92"/>
      <c r="B12" s="80">
        <v>9</v>
      </c>
      <c r="C12" s="93"/>
      <c r="D12" s="96" t="s">
        <v>55</v>
      </c>
      <c r="E12" s="97" t="s">
        <v>86</v>
      </c>
      <c r="F12" s="98" t="s">
        <v>77</v>
      </c>
      <c r="G12" s="97" t="s">
        <v>74</v>
      </c>
      <c r="H12" s="95">
        <v>192.37</v>
      </c>
      <c r="I12" s="85">
        <v>0</v>
      </c>
      <c r="J12" s="86">
        <f t="shared" si="0"/>
        <v>0</v>
      </c>
      <c r="K12" s="87" t="str">
        <f t="shared" si="1"/>
        <v>OK</v>
      </c>
      <c r="L12" s="88"/>
      <c r="M12" s="89"/>
      <c r="N12" s="88"/>
      <c r="O12" s="88"/>
      <c r="P12" s="88"/>
      <c r="Q12" s="90"/>
      <c r="R12" s="90"/>
      <c r="S12" s="90"/>
      <c r="T12" s="90"/>
      <c r="U12" s="90"/>
      <c r="V12" s="90"/>
      <c r="W12" s="90"/>
      <c r="X12" s="91"/>
      <c r="Y12" s="91"/>
      <c r="Z12" s="91"/>
      <c r="AA12" s="91"/>
    </row>
    <row r="13" spans="1:27" ht="39.950000000000003" customHeight="1" x14ac:dyDescent="0.25">
      <c r="A13" s="99"/>
      <c r="B13" s="80">
        <v>10</v>
      </c>
      <c r="C13" s="113"/>
      <c r="D13" s="96" t="s">
        <v>56</v>
      </c>
      <c r="E13" s="97" t="s">
        <v>87</v>
      </c>
      <c r="F13" s="98" t="s">
        <v>77</v>
      </c>
      <c r="G13" s="97" t="s">
        <v>12</v>
      </c>
      <c r="H13" s="95">
        <v>126.3</v>
      </c>
      <c r="I13" s="85">
        <v>0</v>
      </c>
      <c r="J13" s="86">
        <f t="shared" si="0"/>
        <v>0</v>
      </c>
      <c r="K13" s="87" t="str">
        <f t="shared" si="1"/>
        <v>OK</v>
      </c>
      <c r="L13" s="88"/>
      <c r="M13" s="88"/>
      <c r="N13" s="88"/>
      <c r="O13" s="88"/>
      <c r="P13" s="88"/>
      <c r="Q13" s="90"/>
      <c r="R13" s="90"/>
      <c r="S13" s="90"/>
      <c r="T13" s="90"/>
      <c r="U13" s="90"/>
      <c r="V13" s="90"/>
      <c r="W13" s="90"/>
      <c r="X13" s="91"/>
      <c r="Y13" s="91"/>
      <c r="Z13" s="91"/>
      <c r="AA13" s="91"/>
    </row>
    <row r="14" spans="1:27" ht="39.950000000000003" customHeight="1" x14ac:dyDescent="0.25">
      <c r="A14" s="79">
        <v>2</v>
      </c>
      <c r="B14" s="80">
        <v>11</v>
      </c>
      <c r="C14" s="81" t="s">
        <v>46</v>
      </c>
      <c r="D14" s="96" t="s">
        <v>57</v>
      </c>
      <c r="E14" s="97" t="s">
        <v>88</v>
      </c>
      <c r="F14" s="97" t="s">
        <v>11</v>
      </c>
      <c r="G14" s="97" t="s">
        <v>12</v>
      </c>
      <c r="H14" s="95">
        <v>117.5</v>
      </c>
      <c r="I14" s="85">
        <v>0</v>
      </c>
      <c r="J14" s="86">
        <f t="shared" si="0"/>
        <v>0</v>
      </c>
      <c r="K14" s="87" t="str">
        <f t="shared" si="1"/>
        <v>OK</v>
      </c>
      <c r="L14" s="88"/>
      <c r="M14" s="88"/>
      <c r="N14" s="88"/>
      <c r="O14" s="88"/>
      <c r="P14" s="88"/>
      <c r="Q14" s="90"/>
      <c r="R14" s="90"/>
      <c r="S14" s="90"/>
      <c r="T14" s="90"/>
      <c r="U14" s="90"/>
      <c r="V14" s="90"/>
      <c r="W14" s="90"/>
      <c r="X14" s="91"/>
      <c r="Y14" s="91"/>
      <c r="Z14" s="91"/>
      <c r="AA14" s="91"/>
    </row>
    <row r="15" spans="1:27" ht="39.950000000000003" customHeight="1" x14ac:dyDescent="0.25">
      <c r="A15" s="92"/>
      <c r="B15" s="80">
        <v>12</v>
      </c>
      <c r="C15" s="93"/>
      <c r="D15" s="96" t="s">
        <v>58</v>
      </c>
      <c r="E15" s="97" t="s">
        <v>88</v>
      </c>
      <c r="F15" s="97" t="s">
        <v>11</v>
      </c>
      <c r="G15" s="97" t="s">
        <v>12</v>
      </c>
      <c r="H15" s="95">
        <v>228.8</v>
      </c>
      <c r="I15" s="85">
        <v>0</v>
      </c>
      <c r="J15" s="86">
        <f t="shared" si="0"/>
        <v>0</v>
      </c>
      <c r="K15" s="87" t="str">
        <f t="shared" si="1"/>
        <v>OK</v>
      </c>
      <c r="L15" s="88"/>
      <c r="M15" s="88"/>
      <c r="N15" s="88"/>
      <c r="O15" s="88"/>
      <c r="P15" s="88"/>
      <c r="Q15" s="90"/>
      <c r="R15" s="90"/>
      <c r="S15" s="90"/>
      <c r="T15" s="90"/>
      <c r="U15" s="90"/>
      <c r="V15" s="90"/>
      <c r="W15" s="90"/>
      <c r="X15" s="91"/>
      <c r="Y15" s="91"/>
      <c r="Z15" s="91"/>
      <c r="AA15" s="91"/>
    </row>
    <row r="16" spans="1:27" ht="39.950000000000003" customHeight="1" x14ac:dyDescent="0.25">
      <c r="A16" s="92"/>
      <c r="B16" s="80">
        <v>13</v>
      </c>
      <c r="C16" s="93"/>
      <c r="D16" s="100" t="s">
        <v>59</v>
      </c>
      <c r="E16" s="101" t="s">
        <v>88</v>
      </c>
      <c r="F16" s="101" t="s">
        <v>11</v>
      </c>
      <c r="G16" s="101" t="s">
        <v>12</v>
      </c>
      <c r="H16" s="102">
        <v>159.4</v>
      </c>
      <c r="I16" s="85">
        <v>0</v>
      </c>
      <c r="J16" s="86">
        <f t="shared" si="0"/>
        <v>0</v>
      </c>
      <c r="K16" s="87" t="str">
        <f t="shared" si="1"/>
        <v>OK</v>
      </c>
      <c r="L16" s="88"/>
      <c r="M16" s="88"/>
      <c r="N16" s="88"/>
      <c r="O16" s="88"/>
      <c r="P16" s="88"/>
      <c r="Q16" s="90"/>
      <c r="R16" s="90"/>
      <c r="S16" s="90"/>
      <c r="T16" s="90"/>
      <c r="U16" s="90"/>
      <c r="V16" s="90"/>
      <c r="W16" s="90"/>
      <c r="X16" s="91"/>
      <c r="Y16" s="91"/>
      <c r="Z16" s="91"/>
      <c r="AA16" s="91"/>
    </row>
    <row r="17" spans="1:27" ht="39.950000000000003" customHeight="1" x14ac:dyDescent="0.25">
      <c r="A17" s="92"/>
      <c r="B17" s="80">
        <v>14</v>
      </c>
      <c r="C17" s="93"/>
      <c r="D17" s="96" t="s">
        <v>60</v>
      </c>
      <c r="E17" s="97" t="s">
        <v>89</v>
      </c>
      <c r="F17" s="97" t="s">
        <v>11</v>
      </c>
      <c r="G17" s="97" t="s">
        <v>12</v>
      </c>
      <c r="H17" s="95">
        <v>246.36</v>
      </c>
      <c r="I17" s="85">
        <v>0</v>
      </c>
      <c r="J17" s="86">
        <f t="shared" si="0"/>
        <v>0</v>
      </c>
      <c r="K17" s="87" t="str">
        <f t="shared" si="1"/>
        <v>OK</v>
      </c>
      <c r="L17" s="88"/>
      <c r="M17" s="88"/>
      <c r="N17" s="88"/>
      <c r="O17" s="88"/>
      <c r="P17" s="88"/>
      <c r="Q17" s="90"/>
      <c r="R17" s="90"/>
      <c r="S17" s="90"/>
      <c r="T17" s="90"/>
      <c r="U17" s="90"/>
      <c r="V17" s="90"/>
      <c r="W17" s="90"/>
      <c r="X17" s="91"/>
      <c r="Y17" s="91"/>
      <c r="Z17" s="91"/>
      <c r="AA17" s="91"/>
    </row>
    <row r="18" spans="1:27" ht="39.950000000000003" customHeight="1" x14ac:dyDescent="0.25">
      <c r="A18" s="92"/>
      <c r="B18" s="80">
        <v>15</v>
      </c>
      <c r="C18" s="93"/>
      <c r="D18" s="96" t="s">
        <v>61</v>
      </c>
      <c r="E18" s="97" t="s">
        <v>90</v>
      </c>
      <c r="F18" s="97" t="s">
        <v>11</v>
      </c>
      <c r="G18" s="97" t="s">
        <v>12</v>
      </c>
      <c r="H18" s="95">
        <v>174.78</v>
      </c>
      <c r="I18" s="85">
        <v>10</v>
      </c>
      <c r="J18" s="86">
        <f t="shared" si="0"/>
        <v>10</v>
      </c>
      <c r="K18" s="87" t="str">
        <f t="shared" si="1"/>
        <v>OK</v>
      </c>
      <c r="L18" s="88"/>
      <c r="M18" s="88"/>
      <c r="N18" s="88"/>
      <c r="O18" s="88"/>
      <c r="P18" s="88"/>
      <c r="Q18" s="90"/>
      <c r="R18" s="90"/>
      <c r="S18" s="90"/>
      <c r="T18" s="90"/>
      <c r="U18" s="90"/>
      <c r="V18" s="90"/>
      <c r="W18" s="90"/>
      <c r="X18" s="91"/>
      <c r="Y18" s="91"/>
      <c r="Z18" s="91"/>
      <c r="AA18" s="91"/>
    </row>
    <row r="19" spans="1:27" ht="39.950000000000003" customHeight="1" x14ac:dyDescent="0.25">
      <c r="A19" s="92"/>
      <c r="B19" s="80">
        <v>16</v>
      </c>
      <c r="C19" s="93"/>
      <c r="D19" s="96" t="s">
        <v>62</v>
      </c>
      <c r="E19" s="97" t="s">
        <v>91</v>
      </c>
      <c r="F19" s="97" t="s">
        <v>11</v>
      </c>
      <c r="G19" s="97" t="s">
        <v>12</v>
      </c>
      <c r="H19" s="95">
        <v>252.67</v>
      </c>
      <c r="I19" s="85">
        <v>10</v>
      </c>
      <c r="J19" s="86">
        <f t="shared" si="0"/>
        <v>10</v>
      </c>
      <c r="K19" s="87" t="str">
        <f t="shared" si="1"/>
        <v>OK</v>
      </c>
      <c r="L19" s="88"/>
      <c r="M19" s="88"/>
      <c r="N19" s="88"/>
      <c r="O19" s="88"/>
      <c r="P19" s="88"/>
      <c r="Q19" s="90"/>
      <c r="R19" s="90"/>
      <c r="S19" s="90"/>
      <c r="T19" s="90"/>
      <c r="U19" s="90"/>
      <c r="V19" s="90"/>
      <c r="W19" s="90"/>
      <c r="X19" s="91"/>
      <c r="Y19" s="91"/>
      <c r="Z19" s="91"/>
      <c r="AA19" s="91"/>
    </row>
    <row r="20" spans="1:27" ht="39.950000000000003" customHeight="1" x14ac:dyDescent="0.25">
      <c r="A20" s="99"/>
      <c r="B20" s="80">
        <v>17</v>
      </c>
      <c r="C20" s="113"/>
      <c r="D20" s="96" t="s">
        <v>63</v>
      </c>
      <c r="E20" s="97" t="s">
        <v>89</v>
      </c>
      <c r="F20" s="97" t="s">
        <v>11</v>
      </c>
      <c r="G20" s="97" t="s">
        <v>12</v>
      </c>
      <c r="H20" s="95">
        <v>117.45</v>
      </c>
      <c r="I20" s="85">
        <v>0</v>
      </c>
      <c r="J20" s="86">
        <f t="shared" si="0"/>
        <v>0</v>
      </c>
      <c r="K20" s="87" t="str">
        <f t="shared" si="1"/>
        <v>OK</v>
      </c>
      <c r="L20" s="88"/>
      <c r="M20" s="88"/>
      <c r="N20" s="88"/>
      <c r="O20" s="88"/>
      <c r="P20" s="88"/>
      <c r="Q20" s="90"/>
      <c r="R20" s="90"/>
      <c r="S20" s="90"/>
      <c r="T20" s="90"/>
      <c r="U20" s="90"/>
      <c r="V20" s="90"/>
      <c r="W20" s="90"/>
      <c r="X20" s="91"/>
      <c r="Y20" s="91"/>
      <c r="Z20" s="91"/>
      <c r="AA20" s="91"/>
    </row>
    <row r="21" spans="1:27" ht="39.950000000000003" customHeight="1" x14ac:dyDescent="0.25">
      <c r="A21" s="79">
        <v>3</v>
      </c>
      <c r="B21" s="80">
        <v>18</v>
      </c>
      <c r="C21" s="81" t="s">
        <v>73</v>
      </c>
      <c r="D21" s="96" t="s">
        <v>64</v>
      </c>
      <c r="E21" s="97" t="s">
        <v>92</v>
      </c>
      <c r="F21" s="97" t="s">
        <v>27</v>
      </c>
      <c r="G21" s="97" t="s">
        <v>75</v>
      </c>
      <c r="H21" s="95">
        <v>42.64</v>
      </c>
      <c r="I21" s="85">
        <v>12</v>
      </c>
      <c r="J21" s="86">
        <f t="shared" si="0"/>
        <v>12</v>
      </c>
      <c r="K21" s="87" t="str">
        <f t="shared" si="1"/>
        <v>OK</v>
      </c>
      <c r="L21" s="88"/>
      <c r="M21" s="88"/>
      <c r="N21" s="88"/>
      <c r="O21" s="88"/>
      <c r="P21" s="88"/>
      <c r="Q21" s="90"/>
      <c r="R21" s="90"/>
      <c r="S21" s="90"/>
      <c r="T21" s="90"/>
      <c r="U21" s="90"/>
      <c r="V21" s="90"/>
      <c r="W21" s="90"/>
      <c r="X21" s="91"/>
      <c r="Y21" s="91"/>
      <c r="Z21" s="91"/>
      <c r="AA21" s="91"/>
    </row>
    <row r="22" spans="1:27" ht="39.950000000000003" customHeight="1" x14ac:dyDescent="0.25">
      <c r="A22" s="92"/>
      <c r="B22" s="80">
        <v>19</v>
      </c>
      <c r="C22" s="93"/>
      <c r="D22" s="96" t="s">
        <v>65</v>
      </c>
      <c r="E22" s="97" t="s">
        <v>93</v>
      </c>
      <c r="F22" s="97" t="s">
        <v>11</v>
      </c>
      <c r="G22" s="97" t="s">
        <v>14</v>
      </c>
      <c r="H22" s="95">
        <v>15.59</v>
      </c>
      <c r="I22" s="85">
        <v>20</v>
      </c>
      <c r="J22" s="86">
        <f t="shared" si="0"/>
        <v>20</v>
      </c>
      <c r="K22" s="87" t="str">
        <f t="shared" si="1"/>
        <v>OK</v>
      </c>
      <c r="L22" s="88"/>
      <c r="M22" s="88"/>
      <c r="N22" s="88"/>
      <c r="O22" s="88"/>
      <c r="P22" s="88"/>
      <c r="Q22" s="90"/>
      <c r="R22" s="90"/>
      <c r="S22" s="90"/>
      <c r="T22" s="90"/>
      <c r="U22" s="90"/>
      <c r="V22" s="90"/>
      <c r="W22" s="90"/>
      <c r="X22" s="91"/>
      <c r="Y22" s="91"/>
      <c r="Z22" s="91"/>
      <c r="AA22" s="91"/>
    </row>
    <row r="23" spans="1:27" ht="39.950000000000003" customHeight="1" x14ac:dyDescent="0.25">
      <c r="A23" s="92"/>
      <c r="B23" s="80">
        <v>20</v>
      </c>
      <c r="C23" s="93"/>
      <c r="D23" s="96" t="s">
        <v>66</v>
      </c>
      <c r="E23" s="97" t="s">
        <v>94</v>
      </c>
      <c r="F23" s="97" t="s">
        <v>26</v>
      </c>
      <c r="G23" s="97" t="s">
        <v>14</v>
      </c>
      <c r="H23" s="95">
        <v>7.43</v>
      </c>
      <c r="I23" s="85">
        <v>20</v>
      </c>
      <c r="J23" s="86">
        <f t="shared" si="0"/>
        <v>20</v>
      </c>
      <c r="K23" s="87" t="str">
        <f t="shared" si="1"/>
        <v>OK</v>
      </c>
      <c r="L23" s="88"/>
      <c r="M23" s="88"/>
      <c r="N23" s="88"/>
      <c r="O23" s="88"/>
      <c r="P23" s="88"/>
      <c r="Q23" s="90"/>
      <c r="R23" s="90"/>
      <c r="S23" s="90"/>
      <c r="T23" s="90"/>
      <c r="U23" s="90"/>
      <c r="V23" s="90"/>
      <c r="W23" s="90"/>
      <c r="X23" s="91"/>
      <c r="Y23" s="91"/>
      <c r="Z23" s="91"/>
      <c r="AA23" s="91"/>
    </row>
    <row r="24" spans="1:27" ht="39.950000000000003" customHeight="1" x14ac:dyDescent="0.25">
      <c r="A24" s="92"/>
      <c r="B24" s="80">
        <v>21</v>
      </c>
      <c r="C24" s="93"/>
      <c r="D24" s="96" t="s">
        <v>67</v>
      </c>
      <c r="E24" s="97" t="s">
        <v>95</v>
      </c>
      <c r="F24" s="97" t="s">
        <v>27</v>
      </c>
      <c r="G24" s="97" t="s">
        <v>75</v>
      </c>
      <c r="H24" s="95">
        <v>27.96</v>
      </c>
      <c r="I24" s="85">
        <v>20</v>
      </c>
      <c r="J24" s="86">
        <f t="shared" si="0"/>
        <v>20</v>
      </c>
      <c r="K24" s="87" t="str">
        <f t="shared" si="1"/>
        <v>OK</v>
      </c>
      <c r="L24" s="88"/>
      <c r="M24" s="88"/>
      <c r="N24" s="88"/>
      <c r="O24" s="88"/>
      <c r="P24" s="88"/>
      <c r="Q24" s="90"/>
      <c r="R24" s="90"/>
      <c r="S24" s="90"/>
      <c r="T24" s="90"/>
      <c r="U24" s="90"/>
      <c r="V24" s="90"/>
      <c r="W24" s="90"/>
      <c r="X24" s="91"/>
      <c r="Y24" s="91"/>
      <c r="Z24" s="91"/>
      <c r="AA24" s="91"/>
    </row>
    <row r="25" spans="1:27" ht="39.950000000000003" customHeight="1" x14ac:dyDescent="0.25">
      <c r="A25" s="92"/>
      <c r="B25" s="80">
        <v>22</v>
      </c>
      <c r="C25" s="93"/>
      <c r="D25" s="96" t="s">
        <v>68</v>
      </c>
      <c r="E25" s="97" t="s">
        <v>96</v>
      </c>
      <c r="F25" s="97" t="s">
        <v>27</v>
      </c>
      <c r="G25" s="97" t="s">
        <v>75</v>
      </c>
      <c r="H25" s="95">
        <v>16</v>
      </c>
      <c r="I25" s="85">
        <v>12</v>
      </c>
      <c r="J25" s="86">
        <f t="shared" si="0"/>
        <v>12</v>
      </c>
      <c r="K25" s="87" t="str">
        <f t="shared" si="1"/>
        <v>OK</v>
      </c>
      <c r="L25" s="88"/>
      <c r="M25" s="88"/>
      <c r="N25" s="88"/>
      <c r="O25" s="88"/>
      <c r="P25" s="88"/>
      <c r="Q25" s="90"/>
      <c r="R25" s="90"/>
      <c r="S25" s="90"/>
      <c r="T25" s="90"/>
      <c r="U25" s="90"/>
      <c r="V25" s="90"/>
      <c r="W25" s="90"/>
      <c r="X25" s="91"/>
      <c r="Y25" s="91"/>
      <c r="Z25" s="91"/>
      <c r="AA25" s="91"/>
    </row>
    <row r="26" spans="1:27" ht="39.950000000000003" customHeight="1" x14ac:dyDescent="0.25">
      <c r="A26" s="92"/>
      <c r="B26" s="80">
        <v>23</v>
      </c>
      <c r="C26" s="93"/>
      <c r="D26" s="96" t="s">
        <v>69</v>
      </c>
      <c r="E26" s="97" t="s">
        <v>97</v>
      </c>
      <c r="F26" s="97" t="s">
        <v>11</v>
      </c>
      <c r="G26" s="97" t="s">
        <v>14</v>
      </c>
      <c r="H26" s="95">
        <v>80</v>
      </c>
      <c r="I26" s="85">
        <v>4</v>
      </c>
      <c r="J26" s="86">
        <f t="shared" si="0"/>
        <v>4</v>
      </c>
      <c r="K26" s="87" t="str">
        <f t="shared" si="1"/>
        <v>OK</v>
      </c>
      <c r="L26" s="88"/>
      <c r="M26" s="88"/>
      <c r="N26" s="88"/>
      <c r="O26" s="88"/>
      <c r="P26" s="88"/>
      <c r="Q26" s="90"/>
      <c r="R26" s="90"/>
      <c r="S26" s="90"/>
      <c r="T26" s="90"/>
      <c r="U26" s="90"/>
      <c r="V26" s="90"/>
      <c r="W26" s="90"/>
      <c r="X26" s="91"/>
      <c r="Y26" s="91"/>
      <c r="Z26" s="91"/>
      <c r="AA26" s="91"/>
    </row>
    <row r="27" spans="1:27" ht="39.950000000000003" customHeight="1" x14ac:dyDescent="0.25">
      <c r="A27" s="99"/>
      <c r="B27" s="80">
        <v>24</v>
      </c>
      <c r="C27" s="113"/>
      <c r="D27" s="96" t="s">
        <v>70</v>
      </c>
      <c r="E27" s="97" t="s">
        <v>98</v>
      </c>
      <c r="F27" s="97" t="s">
        <v>11</v>
      </c>
      <c r="G27" s="97" t="s">
        <v>14</v>
      </c>
      <c r="H27" s="95">
        <v>45</v>
      </c>
      <c r="I27" s="85">
        <v>40</v>
      </c>
      <c r="J27" s="86">
        <f t="shared" si="0"/>
        <v>40</v>
      </c>
      <c r="K27" s="87" t="str">
        <f t="shared" si="1"/>
        <v>OK</v>
      </c>
      <c r="L27" s="88"/>
      <c r="M27" s="88"/>
      <c r="N27" s="88"/>
      <c r="O27" s="88"/>
      <c r="P27" s="88"/>
      <c r="Q27" s="90"/>
      <c r="R27" s="90"/>
      <c r="S27" s="90"/>
      <c r="T27" s="90"/>
      <c r="U27" s="90"/>
      <c r="V27" s="90"/>
      <c r="W27" s="90"/>
      <c r="X27" s="91"/>
      <c r="Y27" s="91"/>
      <c r="Z27" s="91"/>
      <c r="AA27" s="91"/>
    </row>
    <row r="28" spans="1:27" ht="39.950000000000003" customHeight="1" x14ac:dyDescent="0.25">
      <c r="A28" s="79">
        <v>4</v>
      </c>
      <c r="B28" s="80">
        <v>25</v>
      </c>
      <c r="C28" s="81" t="s">
        <v>46</v>
      </c>
      <c r="D28" s="96" t="s">
        <v>71</v>
      </c>
      <c r="E28" s="97" t="s">
        <v>99</v>
      </c>
      <c r="F28" s="97" t="s">
        <v>11</v>
      </c>
      <c r="G28" s="97" t="s">
        <v>12</v>
      </c>
      <c r="H28" s="95">
        <v>74</v>
      </c>
      <c r="I28" s="85">
        <v>0</v>
      </c>
      <c r="J28" s="86">
        <f t="shared" si="0"/>
        <v>0</v>
      </c>
      <c r="K28" s="87" t="str">
        <f t="shared" si="1"/>
        <v>OK</v>
      </c>
      <c r="L28" s="88"/>
      <c r="M28" s="88"/>
      <c r="N28" s="88"/>
      <c r="O28" s="88"/>
      <c r="P28" s="88"/>
      <c r="Q28" s="90"/>
      <c r="R28" s="90"/>
      <c r="S28" s="90"/>
      <c r="T28" s="90"/>
      <c r="U28" s="90"/>
      <c r="V28" s="90"/>
      <c r="W28" s="90"/>
      <c r="X28" s="91"/>
      <c r="Y28" s="91"/>
      <c r="Z28" s="91"/>
      <c r="AA28" s="91"/>
    </row>
    <row r="29" spans="1:27" ht="39.950000000000003" customHeight="1" x14ac:dyDescent="0.25">
      <c r="A29" s="99"/>
      <c r="B29" s="80">
        <v>26</v>
      </c>
      <c r="C29" s="113"/>
      <c r="D29" s="96" t="s">
        <v>72</v>
      </c>
      <c r="E29" s="97" t="s">
        <v>100</v>
      </c>
      <c r="F29" s="97" t="s">
        <v>11</v>
      </c>
      <c r="G29" s="97" t="s">
        <v>12</v>
      </c>
      <c r="H29" s="95">
        <v>140</v>
      </c>
      <c r="I29" s="85">
        <v>0</v>
      </c>
      <c r="J29" s="86">
        <f t="shared" si="0"/>
        <v>0</v>
      </c>
      <c r="K29" s="87" t="str">
        <f t="shared" si="1"/>
        <v>OK</v>
      </c>
      <c r="L29" s="88"/>
      <c r="M29" s="88"/>
      <c r="N29" s="88"/>
      <c r="O29" s="88"/>
      <c r="P29" s="88"/>
      <c r="Q29" s="90"/>
      <c r="R29" s="90"/>
      <c r="S29" s="90"/>
      <c r="T29" s="90"/>
      <c r="U29" s="90"/>
      <c r="V29" s="90"/>
      <c r="W29" s="90"/>
      <c r="X29" s="91"/>
      <c r="Y29" s="91"/>
      <c r="Z29" s="91"/>
      <c r="AA29" s="91"/>
    </row>
    <row r="30" spans="1:27" ht="24" customHeight="1" thickBot="1" x14ac:dyDescent="0.3">
      <c r="I30" s="107">
        <f>SUM(I4:I29)</f>
        <v>265</v>
      </c>
      <c r="J30" s="117">
        <f>SUM(J4:J29)</f>
        <v>265</v>
      </c>
      <c r="L30" s="110">
        <f>SUMPRODUCT($H$4:$H$29,L4:L29)</f>
        <v>0</v>
      </c>
      <c r="M30" s="110">
        <f>SUMPRODUCT($H$4:$H$29,M4:M29)</f>
        <v>0</v>
      </c>
      <c r="N30" s="110">
        <f>SUMPRODUCT($H$4:$H$29,N4:N29)</f>
        <v>0</v>
      </c>
      <c r="O30" s="110">
        <f>SUMPRODUCT($H$4:$H$29,O4:O29)</f>
        <v>0</v>
      </c>
      <c r="P30" s="110">
        <f>SUMPRODUCT($H$4:$H$29,P4:P29)</f>
        <v>0</v>
      </c>
      <c r="Q30" s="110">
        <f>SUMPRODUCT($H$4:$H$29,Q4:Q29)</f>
        <v>0</v>
      </c>
      <c r="R30" s="110">
        <f>SUMPRODUCT($H$4:$H$29,R4:R29)</f>
        <v>0</v>
      </c>
      <c r="S30" s="110">
        <f>SUMPRODUCT($H$4:$H$29,S4:S29)</f>
        <v>0</v>
      </c>
      <c r="T30" s="110">
        <f>SUMPRODUCT($H$4:$H$29,T4:T29)</f>
        <v>0</v>
      </c>
      <c r="U30" s="110">
        <f>SUMPRODUCT($H$4:$H$29,U4:U29)</f>
        <v>0</v>
      </c>
      <c r="V30" s="110">
        <f>SUMPRODUCT($H$4:$H$29,V4:V29)</f>
        <v>0</v>
      </c>
      <c r="W30" s="110">
        <f>SUMPRODUCT($H$4:$H$29,W4:W29)</f>
        <v>0</v>
      </c>
      <c r="X30" s="110">
        <f>SUMPRODUCT($H$4:$H$29,X4:X29)</f>
        <v>0</v>
      </c>
      <c r="Y30" s="110">
        <f>SUMPRODUCT($H$4:$H$29,Y4:Y29)</f>
        <v>0</v>
      </c>
      <c r="Z30" s="110">
        <f>SUMPRODUCT($H$4:$H$29,Z4:Z29)</f>
        <v>0</v>
      </c>
      <c r="AA30" s="110">
        <f>SUMPRODUCT($H$4:$H$29,AA4:AA29)</f>
        <v>0</v>
      </c>
    </row>
    <row r="31" spans="1:27" ht="28.5" customHeight="1" thickBot="1" x14ac:dyDescent="0.3">
      <c r="B31" s="114" t="s">
        <v>45</v>
      </c>
      <c r="C31" s="115"/>
      <c r="D31" s="115"/>
      <c r="E31" s="115"/>
      <c r="F31" s="115"/>
      <c r="G31" s="115"/>
      <c r="H31" s="116"/>
    </row>
  </sheetData>
  <mergeCells count="30">
    <mergeCell ref="A21:A27"/>
    <mergeCell ref="C21:C27"/>
    <mergeCell ref="A28:A29"/>
    <mergeCell ref="C28:C29"/>
    <mergeCell ref="B31:H31"/>
    <mergeCell ref="AA1:AA2"/>
    <mergeCell ref="A2:H2"/>
    <mergeCell ref="I2:K2"/>
    <mergeCell ref="A4:A13"/>
    <mergeCell ref="C4:C13"/>
    <mergeCell ref="A14:A20"/>
    <mergeCell ref="C14:C20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L1:L2"/>
    <mergeCell ref="M1:M2"/>
    <mergeCell ref="N1:N2"/>
  </mergeCells>
  <conditionalFormatting sqref="L4:W29">
    <cfRule type="cellIs" dxfId="25" priority="5" stopIfTrue="1" operator="greaterThan">
      <formula>0</formula>
    </cfRule>
    <cfRule type="cellIs" dxfId="24" priority="6" stopIfTrue="1" operator="greaterThan">
      <formula>0</formula>
    </cfRule>
    <cfRule type="cellIs" dxfId="23" priority="7" stopIfTrue="1" operator="greaterThan">
      <formula>0</formula>
    </cfRule>
  </conditionalFormatting>
  <conditionalFormatting sqref="L4:AA29">
    <cfRule type="cellIs" dxfId="22" priority="1" operator="greaterThan">
      <formula>10</formula>
    </cfRule>
    <cfRule type="cellIs" dxfId="21" priority="4" operator="greaterThan">
      <formula>0</formula>
    </cfRule>
  </conditionalFormatting>
  <conditionalFormatting sqref="J4:J29">
    <cfRule type="cellIs" dxfId="20" priority="2" operator="lessThan">
      <formula>0</formula>
    </cfRule>
    <cfRule type="cellIs" dxfId="19" priority="3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E4C55-E6B1-4234-8D4C-C4809B3B9ED9}">
  <dimension ref="A1:AA31"/>
  <sheetViews>
    <sheetView zoomScale="85" zoomScaleNormal="85" workbookViewId="0">
      <selection activeCell="H8" sqref="H8"/>
    </sheetView>
  </sheetViews>
  <sheetFormatPr defaultColWidth="9.7109375" defaultRowHeight="39.950000000000003" customHeight="1" x14ac:dyDescent="0.25"/>
  <cols>
    <col min="1" max="1" width="8.5703125" style="66" customWidth="1"/>
    <col min="2" max="2" width="9.5703125" style="103" customWidth="1"/>
    <col min="3" max="3" width="19.28515625" style="104" customWidth="1"/>
    <col min="4" max="4" width="51.42578125" style="105" customWidth="1"/>
    <col min="5" max="5" width="15" style="103" customWidth="1"/>
    <col min="6" max="6" width="11" style="103" customWidth="1"/>
    <col min="7" max="7" width="15" style="103" customWidth="1"/>
    <col min="8" max="8" width="12.5703125" style="106" customWidth="1"/>
    <col min="9" max="9" width="13.85546875" style="111" customWidth="1"/>
    <col min="10" max="10" width="13.28515625" style="108" customWidth="1"/>
    <col min="11" max="11" width="12.5703125" style="109" customWidth="1"/>
    <col min="12" max="12" width="13.5703125" style="112" customWidth="1"/>
    <col min="13" max="14" width="13.7109375" style="112" customWidth="1"/>
    <col min="15" max="15" width="14.28515625" style="112" customWidth="1"/>
    <col min="16" max="16" width="13.42578125" style="112" customWidth="1"/>
    <col min="17" max="23" width="13.7109375" style="112" customWidth="1"/>
    <col min="24" max="27" width="13.7109375" style="66" customWidth="1"/>
    <col min="28" max="16384" width="9.7109375" style="66"/>
  </cols>
  <sheetData>
    <row r="1" spans="1:27" ht="35.25" customHeight="1" x14ac:dyDescent="0.25">
      <c r="A1" s="61" t="s">
        <v>40</v>
      </c>
      <c r="B1" s="61"/>
      <c r="C1" s="62"/>
      <c r="D1" s="63" t="s">
        <v>41</v>
      </c>
      <c r="E1" s="63"/>
      <c r="F1" s="63"/>
      <c r="G1" s="63"/>
      <c r="H1" s="64"/>
      <c r="I1" s="63" t="s">
        <v>42</v>
      </c>
      <c r="J1" s="63"/>
      <c r="K1" s="63"/>
      <c r="L1" s="65" t="s">
        <v>21</v>
      </c>
      <c r="M1" s="65" t="s">
        <v>21</v>
      </c>
      <c r="N1" s="65" t="s">
        <v>21</v>
      </c>
      <c r="O1" s="65" t="s">
        <v>21</v>
      </c>
      <c r="P1" s="65" t="s">
        <v>21</v>
      </c>
      <c r="Q1" s="65" t="s">
        <v>21</v>
      </c>
      <c r="R1" s="65" t="s">
        <v>21</v>
      </c>
      <c r="S1" s="65" t="s">
        <v>21</v>
      </c>
      <c r="T1" s="65" t="s">
        <v>21</v>
      </c>
      <c r="U1" s="65" t="s">
        <v>21</v>
      </c>
      <c r="V1" s="65" t="s">
        <v>21</v>
      </c>
      <c r="W1" s="65" t="s">
        <v>21</v>
      </c>
      <c r="X1" s="65" t="s">
        <v>21</v>
      </c>
      <c r="Y1" s="65" t="s">
        <v>21</v>
      </c>
      <c r="Z1" s="65" t="s">
        <v>21</v>
      </c>
      <c r="AA1" s="65" t="s">
        <v>21</v>
      </c>
    </row>
    <row r="2" spans="1:27" ht="25.15" customHeight="1" x14ac:dyDescent="0.25">
      <c r="A2" s="67" t="s">
        <v>106</v>
      </c>
      <c r="B2" s="67"/>
      <c r="C2" s="67"/>
      <c r="D2" s="67"/>
      <c r="E2" s="67"/>
      <c r="F2" s="67"/>
      <c r="G2" s="67"/>
      <c r="H2" s="68"/>
      <c r="I2" s="69" t="s">
        <v>44</v>
      </c>
      <c r="J2" s="70"/>
      <c r="K2" s="71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27" s="78" customFormat="1" ht="39.950000000000003" customHeight="1" x14ac:dyDescent="0.2">
      <c r="A3" s="72" t="s">
        <v>25</v>
      </c>
      <c r="B3" s="72" t="s">
        <v>23</v>
      </c>
      <c r="C3" s="73" t="s">
        <v>16</v>
      </c>
      <c r="D3" s="73" t="s">
        <v>29</v>
      </c>
      <c r="E3" s="73" t="s">
        <v>20</v>
      </c>
      <c r="F3" s="72" t="s">
        <v>3</v>
      </c>
      <c r="G3" s="72" t="s">
        <v>17</v>
      </c>
      <c r="H3" s="74" t="s">
        <v>24</v>
      </c>
      <c r="I3" s="72" t="s">
        <v>22</v>
      </c>
      <c r="J3" s="75" t="s">
        <v>0</v>
      </c>
      <c r="K3" s="76" t="s">
        <v>2</v>
      </c>
      <c r="L3" s="77" t="s">
        <v>1</v>
      </c>
      <c r="M3" s="77" t="s">
        <v>1</v>
      </c>
      <c r="N3" s="77" t="s">
        <v>1</v>
      </c>
      <c r="O3" s="77" t="s">
        <v>1</v>
      </c>
      <c r="P3" s="77" t="s">
        <v>1</v>
      </c>
      <c r="Q3" s="77" t="s">
        <v>1</v>
      </c>
      <c r="R3" s="77" t="s">
        <v>1</v>
      </c>
      <c r="S3" s="77" t="s">
        <v>1</v>
      </c>
      <c r="T3" s="77" t="s">
        <v>1</v>
      </c>
      <c r="U3" s="77" t="s">
        <v>1</v>
      </c>
      <c r="V3" s="77" t="s">
        <v>1</v>
      </c>
      <c r="W3" s="77" t="s">
        <v>1</v>
      </c>
      <c r="X3" s="77" t="s">
        <v>1</v>
      </c>
      <c r="Y3" s="77" t="s">
        <v>1</v>
      </c>
      <c r="Z3" s="77" t="s">
        <v>1</v>
      </c>
      <c r="AA3" s="77" t="s">
        <v>1</v>
      </c>
    </row>
    <row r="4" spans="1:27" ht="39.950000000000003" customHeight="1" x14ac:dyDescent="0.25">
      <c r="A4" s="79">
        <v>1</v>
      </c>
      <c r="B4" s="80">
        <v>1</v>
      </c>
      <c r="C4" s="81" t="s">
        <v>46</v>
      </c>
      <c r="D4" s="82" t="s">
        <v>47</v>
      </c>
      <c r="E4" s="83" t="s">
        <v>78</v>
      </c>
      <c r="F4" s="83" t="s">
        <v>11</v>
      </c>
      <c r="G4" s="80" t="s">
        <v>13</v>
      </c>
      <c r="H4" s="84">
        <v>98.29</v>
      </c>
      <c r="I4" s="85">
        <v>2</v>
      </c>
      <c r="J4" s="86">
        <f>I4-(SUM(L4:AA4))</f>
        <v>2</v>
      </c>
      <c r="K4" s="87" t="str">
        <f>IF(J4&lt;0,"ATENÇÃO","OK")</f>
        <v>OK</v>
      </c>
      <c r="L4" s="88"/>
      <c r="M4" s="89"/>
      <c r="N4" s="88"/>
      <c r="O4" s="88"/>
      <c r="P4" s="88"/>
      <c r="Q4" s="90"/>
      <c r="R4" s="90"/>
      <c r="S4" s="90"/>
      <c r="T4" s="90"/>
      <c r="U4" s="90"/>
      <c r="V4" s="90"/>
      <c r="W4" s="90"/>
      <c r="X4" s="91"/>
      <c r="Y4" s="91"/>
      <c r="Z4" s="91"/>
      <c r="AA4" s="91"/>
    </row>
    <row r="5" spans="1:27" ht="39.950000000000003" customHeight="1" x14ac:dyDescent="0.25">
      <c r="A5" s="92"/>
      <c r="B5" s="80">
        <v>2</v>
      </c>
      <c r="C5" s="93"/>
      <c r="D5" s="82" t="s">
        <v>48</v>
      </c>
      <c r="E5" s="94" t="s">
        <v>79</v>
      </c>
      <c r="F5" s="94" t="s">
        <v>28</v>
      </c>
      <c r="G5" s="80" t="s">
        <v>12</v>
      </c>
      <c r="H5" s="95">
        <v>17.8</v>
      </c>
      <c r="I5" s="85">
        <v>22</v>
      </c>
      <c r="J5" s="86">
        <f t="shared" ref="J5:J29" si="0">I5-(SUM(L5:AA5))</f>
        <v>22</v>
      </c>
      <c r="K5" s="87" t="str">
        <f t="shared" ref="K5:K29" si="1">IF(J5&lt;0,"ATENÇÃO","OK")</f>
        <v>OK</v>
      </c>
      <c r="L5" s="88"/>
      <c r="M5" s="89"/>
      <c r="N5" s="88"/>
      <c r="O5" s="88"/>
      <c r="P5" s="88"/>
      <c r="Q5" s="90"/>
      <c r="R5" s="90"/>
      <c r="S5" s="90"/>
      <c r="T5" s="90"/>
      <c r="U5" s="90"/>
      <c r="V5" s="90"/>
      <c r="W5" s="90"/>
      <c r="X5" s="91"/>
      <c r="Y5" s="91"/>
      <c r="Z5" s="91"/>
      <c r="AA5" s="91"/>
    </row>
    <row r="6" spans="1:27" ht="39.950000000000003" customHeight="1" x14ac:dyDescent="0.25">
      <c r="A6" s="92"/>
      <c r="B6" s="80">
        <v>3</v>
      </c>
      <c r="C6" s="93"/>
      <c r="D6" s="82" t="s">
        <v>49</v>
      </c>
      <c r="E6" s="94" t="s">
        <v>80</v>
      </c>
      <c r="F6" s="94" t="s">
        <v>76</v>
      </c>
      <c r="G6" s="80" t="s">
        <v>12</v>
      </c>
      <c r="H6" s="95">
        <v>38.08</v>
      </c>
      <c r="I6" s="85">
        <v>70</v>
      </c>
      <c r="J6" s="86">
        <f t="shared" si="0"/>
        <v>70</v>
      </c>
      <c r="K6" s="87" t="str">
        <f t="shared" si="1"/>
        <v>OK</v>
      </c>
      <c r="L6" s="88"/>
      <c r="M6" s="89"/>
      <c r="N6" s="88"/>
      <c r="O6" s="88"/>
      <c r="P6" s="88"/>
      <c r="Q6" s="90"/>
      <c r="R6" s="90"/>
      <c r="S6" s="90"/>
      <c r="T6" s="90"/>
      <c r="U6" s="90"/>
      <c r="V6" s="90"/>
      <c r="W6" s="90"/>
      <c r="X6" s="91"/>
      <c r="Y6" s="91"/>
      <c r="Z6" s="91"/>
      <c r="AA6" s="91"/>
    </row>
    <row r="7" spans="1:27" ht="39.950000000000003" customHeight="1" x14ac:dyDescent="0.25">
      <c r="A7" s="92"/>
      <c r="B7" s="80">
        <v>4</v>
      </c>
      <c r="C7" s="93"/>
      <c r="D7" s="82" t="s">
        <v>50</v>
      </c>
      <c r="E7" s="94" t="s">
        <v>81</v>
      </c>
      <c r="F7" s="94" t="s">
        <v>76</v>
      </c>
      <c r="G7" s="80" t="s">
        <v>12</v>
      </c>
      <c r="H7" s="95">
        <v>18.96</v>
      </c>
      <c r="I7" s="85">
        <v>2</v>
      </c>
      <c r="J7" s="86">
        <f t="shared" si="0"/>
        <v>2</v>
      </c>
      <c r="K7" s="87" t="str">
        <f t="shared" si="1"/>
        <v>OK</v>
      </c>
      <c r="L7" s="88"/>
      <c r="M7" s="89"/>
      <c r="N7" s="88"/>
      <c r="O7" s="88"/>
      <c r="P7" s="88"/>
      <c r="Q7" s="90"/>
      <c r="R7" s="90"/>
      <c r="S7" s="90"/>
      <c r="T7" s="90"/>
      <c r="U7" s="90"/>
      <c r="V7" s="90"/>
      <c r="W7" s="90"/>
      <c r="X7" s="91"/>
      <c r="Y7" s="91"/>
      <c r="Z7" s="91"/>
      <c r="AA7" s="91"/>
    </row>
    <row r="8" spans="1:27" ht="39.950000000000003" customHeight="1" x14ac:dyDescent="0.25">
      <c r="A8" s="92"/>
      <c r="B8" s="80">
        <v>5</v>
      </c>
      <c r="C8" s="93"/>
      <c r="D8" s="82" t="s">
        <v>51</v>
      </c>
      <c r="E8" s="94" t="s">
        <v>82</v>
      </c>
      <c r="F8" s="94" t="s">
        <v>76</v>
      </c>
      <c r="G8" s="80" t="s">
        <v>12</v>
      </c>
      <c r="H8" s="95">
        <v>26.73</v>
      </c>
      <c r="I8" s="85">
        <v>52</v>
      </c>
      <c r="J8" s="86">
        <f t="shared" si="0"/>
        <v>52</v>
      </c>
      <c r="K8" s="87" t="str">
        <f t="shared" si="1"/>
        <v>OK</v>
      </c>
      <c r="L8" s="88"/>
      <c r="M8" s="89"/>
      <c r="N8" s="88"/>
      <c r="O8" s="88"/>
      <c r="P8" s="88"/>
      <c r="Q8" s="90"/>
      <c r="R8" s="90"/>
      <c r="S8" s="90"/>
      <c r="T8" s="90"/>
      <c r="U8" s="90"/>
      <c r="V8" s="90"/>
      <c r="W8" s="90"/>
      <c r="X8" s="91"/>
      <c r="Y8" s="91"/>
      <c r="Z8" s="91"/>
      <c r="AA8" s="91"/>
    </row>
    <row r="9" spans="1:27" ht="39.950000000000003" customHeight="1" x14ac:dyDescent="0.25">
      <c r="A9" s="92"/>
      <c r="B9" s="80">
        <v>6</v>
      </c>
      <c r="C9" s="93"/>
      <c r="D9" s="82" t="s">
        <v>52</v>
      </c>
      <c r="E9" s="94" t="s">
        <v>83</v>
      </c>
      <c r="F9" s="83" t="s">
        <v>28</v>
      </c>
      <c r="G9" s="80" t="s">
        <v>12</v>
      </c>
      <c r="H9" s="84">
        <v>37.35</v>
      </c>
      <c r="I9" s="85">
        <v>20</v>
      </c>
      <c r="J9" s="86">
        <f t="shared" si="0"/>
        <v>20</v>
      </c>
      <c r="K9" s="87" t="str">
        <f t="shared" si="1"/>
        <v>OK</v>
      </c>
      <c r="L9" s="88"/>
      <c r="M9" s="89"/>
      <c r="N9" s="88"/>
      <c r="O9" s="88"/>
      <c r="P9" s="88"/>
      <c r="Q9" s="90"/>
      <c r="R9" s="90"/>
      <c r="S9" s="90"/>
      <c r="T9" s="90"/>
      <c r="U9" s="90"/>
      <c r="V9" s="90"/>
      <c r="W9" s="90"/>
      <c r="X9" s="91"/>
      <c r="Y9" s="91"/>
      <c r="Z9" s="91"/>
      <c r="AA9" s="91"/>
    </row>
    <row r="10" spans="1:27" ht="39.950000000000003" customHeight="1" x14ac:dyDescent="0.25">
      <c r="A10" s="92"/>
      <c r="B10" s="80">
        <v>7</v>
      </c>
      <c r="C10" s="93"/>
      <c r="D10" s="96" t="s">
        <v>53</v>
      </c>
      <c r="E10" s="97" t="s">
        <v>84</v>
      </c>
      <c r="F10" s="97" t="s">
        <v>11</v>
      </c>
      <c r="G10" s="80" t="s">
        <v>12</v>
      </c>
      <c r="H10" s="95">
        <v>1.58</v>
      </c>
      <c r="I10" s="85">
        <v>4000</v>
      </c>
      <c r="J10" s="86">
        <f t="shared" si="0"/>
        <v>4000</v>
      </c>
      <c r="K10" s="87" t="str">
        <f t="shared" si="1"/>
        <v>OK</v>
      </c>
      <c r="L10" s="88"/>
      <c r="M10" s="89"/>
      <c r="N10" s="88"/>
      <c r="O10" s="88"/>
      <c r="P10" s="88"/>
      <c r="Q10" s="90"/>
      <c r="R10" s="90"/>
      <c r="S10" s="90"/>
      <c r="T10" s="90"/>
      <c r="U10" s="90"/>
      <c r="V10" s="90"/>
      <c r="W10" s="90"/>
      <c r="X10" s="91"/>
      <c r="Y10" s="91"/>
      <c r="Z10" s="91"/>
      <c r="AA10" s="91"/>
    </row>
    <row r="11" spans="1:27" ht="39.950000000000003" customHeight="1" x14ac:dyDescent="0.25">
      <c r="A11" s="92"/>
      <c r="B11" s="80">
        <v>8</v>
      </c>
      <c r="C11" s="93"/>
      <c r="D11" s="96" t="s">
        <v>54</v>
      </c>
      <c r="E11" s="97" t="s">
        <v>85</v>
      </c>
      <c r="F11" s="97" t="s">
        <v>77</v>
      </c>
      <c r="G11" s="80" t="s">
        <v>12</v>
      </c>
      <c r="H11" s="95">
        <v>180.08</v>
      </c>
      <c r="I11" s="85">
        <v>15</v>
      </c>
      <c r="J11" s="86">
        <f t="shared" si="0"/>
        <v>15</v>
      </c>
      <c r="K11" s="87" t="str">
        <f t="shared" si="1"/>
        <v>OK</v>
      </c>
      <c r="L11" s="88"/>
      <c r="M11" s="89"/>
      <c r="N11" s="88"/>
      <c r="O11" s="88"/>
      <c r="P11" s="88"/>
      <c r="Q11" s="90"/>
      <c r="R11" s="90"/>
      <c r="S11" s="90"/>
      <c r="T11" s="90"/>
      <c r="U11" s="90"/>
      <c r="V11" s="90"/>
      <c r="W11" s="90"/>
      <c r="X11" s="91"/>
      <c r="Y11" s="91"/>
      <c r="Z11" s="91"/>
      <c r="AA11" s="91"/>
    </row>
    <row r="12" spans="1:27" ht="39.950000000000003" customHeight="1" x14ac:dyDescent="0.25">
      <c r="A12" s="92"/>
      <c r="B12" s="80">
        <v>9</v>
      </c>
      <c r="C12" s="93"/>
      <c r="D12" s="96" t="s">
        <v>55</v>
      </c>
      <c r="E12" s="97" t="s">
        <v>86</v>
      </c>
      <c r="F12" s="98" t="s">
        <v>77</v>
      </c>
      <c r="G12" s="97" t="s">
        <v>74</v>
      </c>
      <c r="H12" s="95">
        <v>192.37</v>
      </c>
      <c r="I12" s="85">
        <v>25</v>
      </c>
      <c r="J12" s="86">
        <f t="shared" si="0"/>
        <v>25</v>
      </c>
      <c r="K12" s="87" t="str">
        <f t="shared" si="1"/>
        <v>OK</v>
      </c>
      <c r="L12" s="88"/>
      <c r="M12" s="89"/>
      <c r="N12" s="88"/>
      <c r="O12" s="88"/>
      <c r="P12" s="88"/>
      <c r="Q12" s="90"/>
      <c r="R12" s="90"/>
      <c r="S12" s="90"/>
      <c r="T12" s="90"/>
      <c r="U12" s="90"/>
      <c r="V12" s="90"/>
      <c r="W12" s="90"/>
      <c r="X12" s="91"/>
      <c r="Y12" s="91"/>
      <c r="Z12" s="91"/>
      <c r="AA12" s="91"/>
    </row>
    <row r="13" spans="1:27" ht="39.950000000000003" customHeight="1" x14ac:dyDescent="0.25">
      <c r="A13" s="99"/>
      <c r="B13" s="80">
        <v>10</v>
      </c>
      <c r="C13" s="113"/>
      <c r="D13" s="96" t="s">
        <v>56</v>
      </c>
      <c r="E13" s="97" t="s">
        <v>87</v>
      </c>
      <c r="F13" s="98" t="s">
        <v>77</v>
      </c>
      <c r="G13" s="97" t="s">
        <v>12</v>
      </c>
      <c r="H13" s="95">
        <v>126.3</v>
      </c>
      <c r="I13" s="85">
        <v>0</v>
      </c>
      <c r="J13" s="86">
        <f t="shared" si="0"/>
        <v>0</v>
      </c>
      <c r="K13" s="87" t="str">
        <f t="shared" si="1"/>
        <v>OK</v>
      </c>
      <c r="L13" s="88"/>
      <c r="M13" s="88"/>
      <c r="N13" s="88"/>
      <c r="O13" s="88"/>
      <c r="P13" s="88"/>
      <c r="Q13" s="90"/>
      <c r="R13" s="90"/>
      <c r="S13" s="90"/>
      <c r="T13" s="90"/>
      <c r="U13" s="90"/>
      <c r="V13" s="90"/>
      <c r="W13" s="90"/>
      <c r="X13" s="91"/>
      <c r="Y13" s="91"/>
      <c r="Z13" s="91"/>
      <c r="AA13" s="91"/>
    </row>
    <row r="14" spans="1:27" ht="39.950000000000003" customHeight="1" x14ac:dyDescent="0.25">
      <c r="A14" s="79">
        <v>2</v>
      </c>
      <c r="B14" s="80">
        <v>11</v>
      </c>
      <c r="C14" s="81" t="s">
        <v>46</v>
      </c>
      <c r="D14" s="96" t="s">
        <v>57</v>
      </c>
      <c r="E14" s="97" t="s">
        <v>88</v>
      </c>
      <c r="F14" s="97" t="s">
        <v>11</v>
      </c>
      <c r="G14" s="97" t="s">
        <v>12</v>
      </c>
      <c r="H14" s="95">
        <v>117.5</v>
      </c>
      <c r="I14" s="85">
        <v>3</v>
      </c>
      <c r="J14" s="86">
        <f t="shared" si="0"/>
        <v>3</v>
      </c>
      <c r="K14" s="87" t="str">
        <f t="shared" si="1"/>
        <v>OK</v>
      </c>
      <c r="L14" s="88"/>
      <c r="M14" s="88"/>
      <c r="N14" s="88"/>
      <c r="O14" s="88"/>
      <c r="P14" s="88"/>
      <c r="Q14" s="90"/>
      <c r="R14" s="90"/>
      <c r="S14" s="90"/>
      <c r="T14" s="90"/>
      <c r="U14" s="90"/>
      <c r="V14" s="90"/>
      <c r="W14" s="90"/>
      <c r="X14" s="91"/>
      <c r="Y14" s="91"/>
      <c r="Z14" s="91"/>
      <c r="AA14" s="91"/>
    </row>
    <row r="15" spans="1:27" ht="39.950000000000003" customHeight="1" x14ac:dyDescent="0.25">
      <c r="A15" s="92"/>
      <c r="B15" s="80">
        <v>12</v>
      </c>
      <c r="C15" s="93"/>
      <c r="D15" s="96" t="s">
        <v>58</v>
      </c>
      <c r="E15" s="97" t="s">
        <v>88</v>
      </c>
      <c r="F15" s="97" t="s">
        <v>11</v>
      </c>
      <c r="G15" s="97" t="s">
        <v>12</v>
      </c>
      <c r="H15" s="95">
        <v>228.8</v>
      </c>
      <c r="I15" s="85">
        <v>3</v>
      </c>
      <c r="J15" s="86">
        <f t="shared" si="0"/>
        <v>3</v>
      </c>
      <c r="K15" s="87" t="str">
        <f t="shared" si="1"/>
        <v>OK</v>
      </c>
      <c r="L15" s="88"/>
      <c r="M15" s="88"/>
      <c r="N15" s="88"/>
      <c r="O15" s="88"/>
      <c r="P15" s="88"/>
      <c r="Q15" s="90"/>
      <c r="R15" s="90"/>
      <c r="S15" s="90"/>
      <c r="T15" s="90"/>
      <c r="U15" s="90"/>
      <c r="V15" s="90"/>
      <c r="W15" s="90"/>
      <c r="X15" s="91"/>
      <c r="Y15" s="91"/>
      <c r="Z15" s="91"/>
      <c r="AA15" s="91"/>
    </row>
    <row r="16" spans="1:27" ht="39.950000000000003" customHeight="1" x14ac:dyDescent="0.25">
      <c r="A16" s="92"/>
      <c r="B16" s="80">
        <v>13</v>
      </c>
      <c r="C16" s="93"/>
      <c r="D16" s="100" t="s">
        <v>59</v>
      </c>
      <c r="E16" s="101" t="s">
        <v>88</v>
      </c>
      <c r="F16" s="101" t="s">
        <v>11</v>
      </c>
      <c r="G16" s="101" t="s">
        <v>12</v>
      </c>
      <c r="H16" s="102">
        <v>159.4</v>
      </c>
      <c r="I16" s="85">
        <v>8</v>
      </c>
      <c r="J16" s="86">
        <f t="shared" si="0"/>
        <v>8</v>
      </c>
      <c r="K16" s="87" t="str">
        <f t="shared" si="1"/>
        <v>OK</v>
      </c>
      <c r="L16" s="88"/>
      <c r="M16" s="88"/>
      <c r="N16" s="88"/>
      <c r="O16" s="88"/>
      <c r="P16" s="88"/>
      <c r="Q16" s="90"/>
      <c r="R16" s="90"/>
      <c r="S16" s="90"/>
      <c r="T16" s="90"/>
      <c r="U16" s="90"/>
      <c r="V16" s="90"/>
      <c r="W16" s="90"/>
      <c r="X16" s="91"/>
      <c r="Y16" s="91"/>
      <c r="Z16" s="91"/>
      <c r="AA16" s="91"/>
    </row>
    <row r="17" spans="1:27" ht="39.950000000000003" customHeight="1" x14ac:dyDescent="0.25">
      <c r="A17" s="92"/>
      <c r="B17" s="80">
        <v>14</v>
      </c>
      <c r="C17" s="93"/>
      <c r="D17" s="96" t="s">
        <v>60</v>
      </c>
      <c r="E17" s="97" t="s">
        <v>89</v>
      </c>
      <c r="F17" s="97" t="s">
        <v>11</v>
      </c>
      <c r="G17" s="97" t="s">
        <v>12</v>
      </c>
      <c r="H17" s="95">
        <v>246.36</v>
      </c>
      <c r="I17" s="85">
        <v>3</v>
      </c>
      <c r="J17" s="86">
        <f t="shared" si="0"/>
        <v>3</v>
      </c>
      <c r="K17" s="87" t="str">
        <f t="shared" si="1"/>
        <v>OK</v>
      </c>
      <c r="L17" s="88"/>
      <c r="M17" s="88"/>
      <c r="N17" s="88"/>
      <c r="O17" s="88"/>
      <c r="P17" s="88"/>
      <c r="Q17" s="90"/>
      <c r="R17" s="90"/>
      <c r="S17" s="90"/>
      <c r="T17" s="90"/>
      <c r="U17" s="90"/>
      <c r="V17" s="90"/>
      <c r="W17" s="90"/>
      <c r="X17" s="91"/>
      <c r="Y17" s="91"/>
      <c r="Z17" s="91"/>
      <c r="AA17" s="91"/>
    </row>
    <row r="18" spans="1:27" ht="39.950000000000003" customHeight="1" x14ac:dyDescent="0.25">
      <c r="A18" s="92"/>
      <c r="B18" s="80">
        <v>15</v>
      </c>
      <c r="C18" s="93"/>
      <c r="D18" s="96" t="s">
        <v>61</v>
      </c>
      <c r="E18" s="97" t="s">
        <v>90</v>
      </c>
      <c r="F18" s="97" t="s">
        <v>11</v>
      </c>
      <c r="G18" s="97" t="s">
        <v>12</v>
      </c>
      <c r="H18" s="95">
        <v>174.78</v>
      </c>
      <c r="I18" s="85">
        <v>30</v>
      </c>
      <c r="J18" s="86">
        <f t="shared" si="0"/>
        <v>30</v>
      </c>
      <c r="K18" s="87" t="str">
        <f t="shared" si="1"/>
        <v>OK</v>
      </c>
      <c r="L18" s="88"/>
      <c r="M18" s="88"/>
      <c r="N18" s="88"/>
      <c r="O18" s="88"/>
      <c r="P18" s="88"/>
      <c r="Q18" s="90"/>
      <c r="R18" s="90"/>
      <c r="S18" s="90"/>
      <c r="T18" s="90"/>
      <c r="U18" s="90"/>
      <c r="V18" s="90"/>
      <c r="W18" s="90"/>
      <c r="X18" s="91"/>
      <c r="Y18" s="91"/>
      <c r="Z18" s="91"/>
      <c r="AA18" s="91"/>
    </row>
    <row r="19" spans="1:27" ht="39.950000000000003" customHeight="1" x14ac:dyDescent="0.25">
      <c r="A19" s="92"/>
      <c r="B19" s="80">
        <v>16</v>
      </c>
      <c r="C19" s="93"/>
      <c r="D19" s="96" t="s">
        <v>62</v>
      </c>
      <c r="E19" s="97" t="s">
        <v>91</v>
      </c>
      <c r="F19" s="97" t="s">
        <v>11</v>
      </c>
      <c r="G19" s="97" t="s">
        <v>12</v>
      </c>
      <c r="H19" s="95">
        <v>252.67</v>
      </c>
      <c r="I19" s="85">
        <v>10</v>
      </c>
      <c r="J19" s="86">
        <f t="shared" si="0"/>
        <v>10</v>
      </c>
      <c r="K19" s="87" t="str">
        <f t="shared" si="1"/>
        <v>OK</v>
      </c>
      <c r="L19" s="88"/>
      <c r="M19" s="88"/>
      <c r="N19" s="88"/>
      <c r="O19" s="88"/>
      <c r="P19" s="88"/>
      <c r="Q19" s="90"/>
      <c r="R19" s="90"/>
      <c r="S19" s="90"/>
      <c r="T19" s="90"/>
      <c r="U19" s="90"/>
      <c r="V19" s="90"/>
      <c r="W19" s="90"/>
      <c r="X19" s="91"/>
      <c r="Y19" s="91"/>
      <c r="Z19" s="91"/>
      <c r="AA19" s="91"/>
    </row>
    <row r="20" spans="1:27" ht="39.950000000000003" customHeight="1" x14ac:dyDescent="0.25">
      <c r="A20" s="99"/>
      <c r="B20" s="80">
        <v>17</v>
      </c>
      <c r="C20" s="113"/>
      <c r="D20" s="96" t="s">
        <v>63</v>
      </c>
      <c r="E20" s="97" t="s">
        <v>89</v>
      </c>
      <c r="F20" s="97" t="s">
        <v>11</v>
      </c>
      <c r="G20" s="97" t="s">
        <v>12</v>
      </c>
      <c r="H20" s="95">
        <v>117.45</v>
      </c>
      <c r="I20" s="85">
        <v>5</v>
      </c>
      <c r="J20" s="86">
        <f t="shared" si="0"/>
        <v>5</v>
      </c>
      <c r="K20" s="87" t="str">
        <f t="shared" si="1"/>
        <v>OK</v>
      </c>
      <c r="L20" s="88"/>
      <c r="M20" s="88"/>
      <c r="N20" s="88"/>
      <c r="O20" s="88"/>
      <c r="P20" s="88"/>
      <c r="Q20" s="90"/>
      <c r="R20" s="90"/>
      <c r="S20" s="90"/>
      <c r="T20" s="90"/>
      <c r="U20" s="90"/>
      <c r="V20" s="90"/>
      <c r="W20" s="90"/>
      <c r="X20" s="91"/>
      <c r="Y20" s="91"/>
      <c r="Z20" s="91"/>
      <c r="AA20" s="91"/>
    </row>
    <row r="21" spans="1:27" ht="39.950000000000003" customHeight="1" x14ac:dyDescent="0.25">
      <c r="A21" s="79">
        <v>3</v>
      </c>
      <c r="B21" s="80">
        <v>18</v>
      </c>
      <c r="C21" s="81" t="s">
        <v>73</v>
      </c>
      <c r="D21" s="96" t="s">
        <v>64</v>
      </c>
      <c r="E21" s="97" t="s">
        <v>92</v>
      </c>
      <c r="F21" s="97" t="s">
        <v>27</v>
      </c>
      <c r="G21" s="97" t="s">
        <v>75</v>
      </c>
      <c r="H21" s="95">
        <v>42.64</v>
      </c>
      <c r="I21" s="85">
        <v>0</v>
      </c>
      <c r="J21" s="86">
        <f t="shared" si="0"/>
        <v>0</v>
      </c>
      <c r="K21" s="87" t="str">
        <f t="shared" si="1"/>
        <v>OK</v>
      </c>
      <c r="L21" s="88"/>
      <c r="M21" s="88"/>
      <c r="N21" s="88"/>
      <c r="O21" s="88"/>
      <c r="P21" s="88"/>
      <c r="Q21" s="90"/>
      <c r="R21" s="90"/>
      <c r="S21" s="90"/>
      <c r="T21" s="90"/>
      <c r="U21" s="90"/>
      <c r="V21" s="90"/>
      <c r="W21" s="90"/>
      <c r="X21" s="91"/>
      <c r="Y21" s="91"/>
      <c r="Z21" s="91"/>
      <c r="AA21" s="91"/>
    </row>
    <row r="22" spans="1:27" ht="39.950000000000003" customHeight="1" x14ac:dyDescent="0.25">
      <c r="A22" s="92"/>
      <c r="B22" s="80">
        <v>19</v>
      </c>
      <c r="C22" s="93"/>
      <c r="D22" s="96" t="s">
        <v>65</v>
      </c>
      <c r="E22" s="97" t="s">
        <v>93</v>
      </c>
      <c r="F22" s="97" t="s">
        <v>11</v>
      </c>
      <c r="G22" s="97" t="s">
        <v>14</v>
      </c>
      <c r="H22" s="95">
        <v>15.59</v>
      </c>
      <c r="I22" s="85">
        <v>0</v>
      </c>
      <c r="J22" s="86">
        <f t="shared" si="0"/>
        <v>0</v>
      </c>
      <c r="K22" s="87" t="str">
        <f t="shared" si="1"/>
        <v>OK</v>
      </c>
      <c r="L22" s="88"/>
      <c r="M22" s="88"/>
      <c r="N22" s="88"/>
      <c r="O22" s="88"/>
      <c r="P22" s="88"/>
      <c r="Q22" s="90"/>
      <c r="R22" s="90"/>
      <c r="S22" s="90"/>
      <c r="T22" s="90"/>
      <c r="U22" s="90"/>
      <c r="V22" s="90"/>
      <c r="W22" s="90"/>
      <c r="X22" s="91"/>
      <c r="Y22" s="91"/>
      <c r="Z22" s="91"/>
      <c r="AA22" s="91"/>
    </row>
    <row r="23" spans="1:27" ht="39.950000000000003" customHeight="1" x14ac:dyDescent="0.25">
      <c r="A23" s="92"/>
      <c r="B23" s="80">
        <v>20</v>
      </c>
      <c r="C23" s="93"/>
      <c r="D23" s="96" t="s">
        <v>66</v>
      </c>
      <c r="E23" s="97" t="s">
        <v>94</v>
      </c>
      <c r="F23" s="97" t="s">
        <v>26</v>
      </c>
      <c r="G23" s="97" t="s">
        <v>14</v>
      </c>
      <c r="H23" s="95">
        <v>7.43</v>
      </c>
      <c r="I23" s="85">
        <v>0</v>
      </c>
      <c r="J23" s="86">
        <f t="shared" si="0"/>
        <v>0</v>
      </c>
      <c r="K23" s="87" t="str">
        <f t="shared" si="1"/>
        <v>OK</v>
      </c>
      <c r="L23" s="88"/>
      <c r="M23" s="88"/>
      <c r="N23" s="88"/>
      <c r="O23" s="88"/>
      <c r="P23" s="88"/>
      <c r="Q23" s="90"/>
      <c r="R23" s="90"/>
      <c r="S23" s="90"/>
      <c r="T23" s="90"/>
      <c r="U23" s="90"/>
      <c r="V23" s="90"/>
      <c r="W23" s="90"/>
      <c r="X23" s="91"/>
      <c r="Y23" s="91"/>
      <c r="Z23" s="91"/>
      <c r="AA23" s="91"/>
    </row>
    <row r="24" spans="1:27" ht="39.950000000000003" customHeight="1" x14ac:dyDescent="0.25">
      <c r="A24" s="92"/>
      <c r="B24" s="80">
        <v>21</v>
      </c>
      <c r="C24" s="93"/>
      <c r="D24" s="96" t="s">
        <v>67</v>
      </c>
      <c r="E24" s="97" t="s">
        <v>95</v>
      </c>
      <c r="F24" s="97" t="s">
        <v>27</v>
      </c>
      <c r="G24" s="97" t="s">
        <v>75</v>
      </c>
      <c r="H24" s="95">
        <v>27.96</v>
      </c>
      <c r="I24" s="85">
        <v>0</v>
      </c>
      <c r="J24" s="86">
        <f t="shared" si="0"/>
        <v>0</v>
      </c>
      <c r="K24" s="87" t="str">
        <f t="shared" si="1"/>
        <v>OK</v>
      </c>
      <c r="L24" s="88"/>
      <c r="M24" s="88"/>
      <c r="N24" s="88"/>
      <c r="O24" s="88"/>
      <c r="P24" s="88"/>
      <c r="Q24" s="90"/>
      <c r="R24" s="90"/>
      <c r="S24" s="90"/>
      <c r="T24" s="90"/>
      <c r="U24" s="90"/>
      <c r="V24" s="90"/>
      <c r="W24" s="90"/>
      <c r="X24" s="91"/>
      <c r="Y24" s="91"/>
      <c r="Z24" s="91"/>
      <c r="AA24" s="91"/>
    </row>
    <row r="25" spans="1:27" ht="39.950000000000003" customHeight="1" x14ac:dyDescent="0.25">
      <c r="A25" s="92"/>
      <c r="B25" s="80">
        <v>22</v>
      </c>
      <c r="C25" s="93"/>
      <c r="D25" s="96" t="s">
        <v>68</v>
      </c>
      <c r="E25" s="97" t="s">
        <v>96</v>
      </c>
      <c r="F25" s="97" t="s">
        <v>27</v>
      </c>
      <c r="G25" s="97" t="s">
        <v>75</v>
      </c>
      <c r="H25" s="95">
        <v>16</v>
      </c>
      <c r="I25" s="85">
        <v>10</v>
      </c>
      <c r="J25" s="86">
        <f t="shared" si="0"/>
        <v>10</v>
      </c>
      <c r="K25" s="87" t="str">
        <f t="shared" si="1"/>
        <v>OK</v>
      </c>
      <c r="L25" s="88"/>
      <c r="M25" s="88"/>
      <c r="N25" s="88"/>
      <c r="O25" s="88"/>
      <c r="P25" s="88"/>
      <c r="Q25" s="90"/>
      <c r="R25" s="90"/>
      <c r="S25" s="90"/>
      <c r="T25" s="90"/>
      <c r="U25" s="90"/>
      <c r="V25" s="90"/>
      <c r="W25" s="90"/>
      <c r="X25" s="91"/>
      <c r="Y25" s="91"/>
      <c r="Z25" s="91"/>
      <c r="AA25" s="91"/>
    </row>
    <row r="26" spans="1:27" ht="39.950000000000003" customHeight="1" x14ac:dyDescent="0.25">
      <c r="A26" s="92"/>
      <c r="B26" s="80">
        <v>23</v>
      </c>
      <c r="C26" s="93"/>
      <c r="D26" s="96" t="s">
        <v>69</v>
      </c>
      <c r="E26" s="97" t="s">
        <v>97</v>
      </c>
      <c r="F26" s="97" t="s">
        <v>11</v>
      </c>
      <c r="G26" s="97" t="s">
        <v>14</v>
      </c>
      <c r="H26" s="95">
        <v>80</v>
      </c>
      <c r="I26" s="85">
        <v>5</v>
      </c>
      <c r="J26" s="86">
        <f t="shared" si="0"/>
        <v>5</v>
      </c>
      <c r="K26" s="87" t="str">
        <f t="shared" si="1"/>
        <v>OK</v>
      </c>
      <c r="L26" s="88"/>
      <c r="M26" s="88"/>
      <c r="N26" s="88"/>
      <c r="O26" s="88"/>
      <c r="P26" s="88"/>
      <c r="Q26" s="90"/>
      <c r="R26" s="90"/>
      <c r="S26" s="90"/>
      <c r="T26" s="90"/>
      <c r="U26" s="90"/>
      <c r="V26" s="90"/>
      <c r="W26" s="90"/>
      <c r="X26" s="91"/>
      <c r="Y26" s="91"/>
      <c r="Z26" s="91"/>
      <c r="AA26" s="91"/>
    </row>
    <row r="27" spans="1:27" ht="39.950000000000003" customHeight="1" x14ac:dyDescent="0.25">
      <c r="A27" s="99"/>
      <c r="B27" s="80">
        <v>24</v>
      </c>
      <c r="C27" s="113"/>
      <c r="D27" s="96" t="s">
        <v>70</v>
      </c>
      <c r="E27" s="97" t="s">
        <v>98</v>
      </c>
      <c r="F27" s="97" t="s">
        <v>11</v>
      </c>
      <c r="G27" s="97" t="s">
        <v>14</v>
      </c>
      <c r="H27" s="95">
        <v>45</v>
      </c>
      <c r="I27" s="85">
        <v>10</v>
      </c>
      <c r="J27" s="86">
        <f t="shared" si="0"/>
        <v>10</v>
      </c>
      <c r="K27" s="87" t="str">
        <f t="shared" si="1"/>
        <v>OK</v>
      </c>
      <c r="L27" s="88"/>
      <c r="M27" s="88"/>
      <c r="N27" s="88"/>
      <c r="O27" s="88"/>
      <c r="P27" s="88"/>
      <c r="Q27" s="90"/>
      <c r="R27" s="90"/>
      <c r="S27" s="90"/>
      <c r="T27" s="90"/>
      <c r="U27" s="90"/>
      <c r="V27" s="90"/>
      <c r="W27" s="90"/>
      <c r="X27" s="91"/>
      <c r="Y27" s="91"/>
      <c r="Z27" s="91"/>
      <c r="AA27" s="91"/>
    </row>
    <row r="28" spans="1:27" ht="39.950000000000003" customHeight="1" x14ac:dyDescent="0.25">
      <c r="A28" s="79">
        <v>4</v>
      </c>
      <c r="B28" s="80">
        <v>25</v>
      </c>
      <c r="C28" s="81" t="s">
        <v>46</v>
      </c>
      <c r="D28" s="96" t="s">
        <v>71</v>
      </c>
      <c r="E28" s="97" t="s">
        <v>99</v>
      </c>
      <c r="F28" s="97" t="s">
        <v>11</v>
      </c>
      <c r="G28" s="97" t="s">
        <v>12</v>
      </c>
      <c r="H28" s="95">
        <v>74</v>
      </c>
      <c r="I28" s="85">
        <v>10</v>
      </c>
      <c r="J28" s="86">
        <f t="shared" si="0"/>
        <v>10</v>
      </c>
      <c r="K28" s="87" t="str">
        <f t="shared" si="1"/>
        <v>OK</v>
      </c>
      <c r="L28" s="88"/>
      <c r="M28" s="88"/>
      <c r="N28" s="88"/>
      <c r="O28" s="88"/>
      <c r="P28" s="88"/>
      <c r="Q28" s="90"/>
      <c r="R28" s="90"/>
      <c r="S28" s="90"/>
      <c r="T28" s="90"/>
      <c r="U28" s="90"/>
      <c r="V28" s="90"/>
      <c r="W28" s="90"/>
      <c r="X28" s="91"/>
      <c r="Y28" s="91"/>
      <c r="Z28" s="91"/>
      <c r="AA28" s="91"/>
    </row>
    <row r="29" spans="1:27" ht="39.950000000000003" customHeight="1" x14ac:dyDescent="0.25">
      <c r="A29" s="99"/>
      <c r="B29" s="80">
        <v>26</v>
      </c>
      <c r="C29" s="113"/>
      <c r="D29" s="96" t="s">
        <v>72</v>
      </c>
      <c r="E29" s="97" t="s">
        <v>100</v>
      </c>
      <c r="F29" s="97" t="s">
        <v>11</v>
      </c>
      <c r="G29" s="97" t="s">
        <v>12</v>
      </c>
      <c r="H29" s="95">
        <v>140</v>
      </c>
      <c r="I29" s="85">
        <v>1</v>
      </c>
      <c r="J29" s="86">
        <f t="shared" si="0"/>
        <v>1</v>
      </c>
      <c r="K29" s="87" t="str">
        <f t="shared" si="1"/>
        <v>OK</v>
      </c>
      <c r="L29" s="88"/>
      <c r="M29" s="88"/>
      <c r="N29" s="88"/>
      <c r="O29" s="88"/>
      <c r="P29" s="88"/>
      <c r="Q29" s="90"/>
      <c r="R29" s="90"/>
      <c r="S29" s="90"/>
      <c r="T29" s="90"/>
      <c r="U29" s="90"/>
      <c r="V29" s="90"/>
      <c r="W29" s="90"/>
      <c r="X29" s="91"/>
      <c r="Y29" s="91"/>
      <c r="Z29" s="91"/>
      <c r="AA29" s="91"/>
    </row>
    <row r="30" spans="1:27" ht="24" customHeight="1" thickBot="1" x14ac:dyDescent="0.3">
      <c r="I30" s="107">
        <f>SUM(I4:I29)</f>
        <v>4306</v>
      </c>
      <c r="J30" s="117">
        <f>SUM(J4:J29)</f>
        <v>4306</v>
      </c>
      <c r="L30" s="110">
        <f>SUMPRODUCT($H$4:$H$29,L4:L29)</f>
        <v>0</v>
      </c>
      <c r="M30" s="110">
        <f>SUMPRODUCT($H$4:$H$29,M4:M29)</f>
        <v>0</v>
      </c>
      <c r="N30" s="110">
        <f>SUMPRODUCT($H$4:$H$29,N4:N29)</f>
        <v>0</v>
      </c>
      <c r="O30" s="110">
        <f>SUMPRODUCT($H$4:$H$29,O4:O29)</f>
        <v>0</v>
      </c>
      <c r="P30" s="110">
        <f>SUMPRODUCT($H$4:$H$29,P4:P29)</f>
        <v>0</v>
      </c>
      <c r="Q30" s="110">
        <f>SUMPRODUCT($H$4:$H$29,Q4:Q29)</f>
        <v>0</v>
      </c>
      <c r="R30" s="110">
        <f>SUMPRODUCT($H$4:$H$29,R4:R29)</f>
        <v>0</v>
      </c>
      <c r="S30" s="110">
        <f>SUMPRODUCT($H$4:$H$29,S4:S29)</f>
        <v>0</v>
      </c>
      <c r="T30" s="110">
        <f>SUMPRODUCT($H$4:$H$29,T4:T29)</f>
        <v>0</v>
      </c>
      <c r="U30" s="110">
        <f>SUMPRODUCT($H$4:$H$29,U4:U29)</f>
        <v>0</v>
      </c>
      <c r="V30" s="110">
        <f>SUMPRODUCT($H$4:$H$29,V4:V29)</f>
        <v>0</v>
      </c>
      <c r="W30" s="110">
        <f>SUMPRODUCT($H$4:$H$29,W4:W29)</f>
        <v>0</v>
      </c>
      <c r="X30" s="110">
        <f>SUMPRODUCT($H$4:$H$29,X4:X29)</f>
        <v>0</v>
      </c>
      <c r="Y30" s="110">
        <f>SUMPRODUCT($H$4:$H$29,Y4:Y29)</f>
        <v>0</v>
      </c>
      <c r="Z30" s="110">
        <f>SUMPRODUCT($H$4:$H$29,Z4:Z29)</f>
        <v>0</v>
      </c>
      <c r="AA30" s="110">
        <f>SUMPRODUCT($H$4:$H$29,AA4:AA29)</f>
        <v>0</v>
      </c>
    </row>
    <row r="31" spans="1:27" ht="28.5" customHeight="1" thickBot="1" x14ac:dyDescent="0.3">
      <c r="B31" s="114" t="s">
        <v>45</v>
      </c>
      <c r="C31" s="115"/>
      <c r="D31" s="115"/>
      <c r="E31" s="115"/>
      <c r="F31" s="115"/>
      <c r="G31" s="115"/>
      <c r="H31" s="116"/>
    </row>
  </sheetData>
  <mergeCells count="30">
    <mergeCell ref="A21:A27"/>
    <mergeCell ref="C21:C27"/>
    <mergeCell ref="A28:A29"/>
    <mergeCell ref="C28:C29"/>
    <mergeCell ref="B31:H31"/>
    <mergeCell ref="AA1:AA2"/>
    <mergeCell ref="A2:H2"/>
    <mergeCell ref="I2:K2"/>
    <mergeCell ref="A4:A13"/>
    <mergeCell ref="C4:C13"/>
    <mergeCell ref="A14:A20"/>
    <mergeCell ref="C14:C20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L1:L2"/>
    <mergeCell ref="M1:M2"/>
    <mergeCell ref="N1:N2"/>
  </mergeCells>
  <conditionalFormatting sqref="L4:W29">
    <cfRule type="cellIs" dxfId="18" priority="5" stopIfTrue="1" operator="greaterThan">
      <formula>0</formula>
    </cfRule>
    <cfRule type="cellIs" dxfId="17" priority="6" stopIfTrue="1" operator="greaterThan">
      <formula>0</formula>
    </cfRule>
    <cfRule type="cellIs" dxfId="16" priority="7" stopIfTrue="1" operator="greaterThan">
      <formula>0</formula>
    </cfRule>
  </conditionalFormatting>
  <conditionalFormatting sqref="L4:AA29">
    <cfRule type="cellIs" dxfId="15" priority="1" operator="greaterThan">
      <formula>10</formula>
    </cfRule>
    <cfRule type="cellIs" dxfId="14" priority="4" operator="greaterThan">
      <formula>0</formula>
    </cfRule>
  </conditionalFormatting>
  <conditionalFormatting sqref="J4:J29">
    <cfRule type="cellIs" dxfId="13" priority="2" operator="lessThan">
      <formula>0</formula>
    </cfRule>
    <cfRule type="cellIs" dxfId="12" priority="3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E6BA7-8E9D-412D-BB43-9DC8AC564F2B}">
  <dimension ref="A1:AA31"/>
  <sheetViews>
    <sheetView topLeftCell="A16" zoomScale="85" zoomScaleNormal="85" workbookViewId="0">
      <selection activeCell="N26" sqref="N26"/>
    </sheetView>
  </sheetViews>
  <sheetFormatPr defaultColWidth="9.7109375" defaultRowHeight="39.950000000000003" customHeight="1" x14ac:dyDescent="0.25"/>
  <cols>
    <col min="1" max="1" width="8.5703125" style="66" customWidth="1"/>
    <col min="2" max="2" width="9.5703125" style="103" customWidth="1"/>
    <col min="3" max="3" width="19.28515625" style="104" customWidth="1"/>
    <col min="4" max="4" width="51.42578125" style="105" customWidth="1"/>
    <col min="5" max="5" width="15" style="103" customWidth="1"/>
    <col min="6" max="6" width="11" style="103" customWidth="1"/>
    <col min="7" max="7" width="15" style="103" customWidth="1"/>
    <col min="8" max="8" width="12.5703125" style="106" customWidth="1"/>
    <col min="9" max="9" width="13.85546875" style="111" customWidth="1"/>
    <col min="10" max="10" width="13.28515625" style="108" customWidth="1"/>
    <col min="11" max="11" width="12.5703125" style="109" customWidth="1"/>
    <col min="12" max="12" width="13.5703125" style="112" customWidth="1"/>
    <col min="13" max="14" width="13.7109375" style="112" customWidth="1"/>
    <col min="15" max="15" width="14.28515625" style="112" customWidth="1"/>
    <col min="16" max="16" width="13.42578125" style="112" customWidth="1"/>
    <col min="17" max="23" width="13.7109375" style="112" customWidth="1"/>
    <col min="24" max="27" width="13.7109375" style="66" customWidth="1"/>
    <col min="28" max="16384" width="9.7109375" style="66"/>
  </cols>
  <sheetData>
    <row r="1" spans="1:27" ht="35.25" customHeight="1" x14ac:dyDescent="0.25">
      <c r="A1" s="61" t="s">
        <v>40</v>
      </c>
      <c r="B1" s="61"/>
      <c r="C1" s="62"/>
      <c r="D1" s="63" t="s">
        <v>41</v>
      </c>
      <c r="E1" s="63"/>
      <c r="F1" s="63"/>
      <c r="G1" s="63"/>
      <c r="H1" s="64"/>
      <c r="I1" s="63" t="s">
        <v>42</v>
      </c>
      <c r="J1" s="63"/>
      <c r="K1" s="63"/>
      <c r="L1" s="65" t="s">
        <v>21</v>
      </c>
      <c r="M1" s="65" t="s">
        <v>21</v>
      </c>
      <c r="N1" s="65" t="s">
        <v>21</v>
      </c>
      <c r="O1" s="65" t="s">
        <v>21</v>
      </c>
      <c r="P1" s="65" t="s">
        <v>21</v>
      </c>
      <c r="Q1" s="65" t="s">
        <v>21</v>
      </c>
      <c r="R1" s="65" t="s">
        <v>21</v>
      </c>
      <c r="S1" s="65" t="s">
        <v>21</v>
      </c>
      <c r="T1" s="65" t="s">
        <v>21</v>
      </c>
      <c r="U1" s="65" t="s">
        <v>21</v>
      </c>
      <c r="V1" s="65" t="s">
        <v>21</v>
      </c>
      <c r="W1" s="65" t="s">
        <v>21</v>
      </c>
      <c r="X1" s="65" t="s">
        <v>21</v>
      </c>
      <c r="Y1" s="65" t="s">
        <v>21</v>
      </c>
      <c r="Z1" s="65" t="s">
        <v>21</v>
      </c>
      <c r="AA1" s="65" t="s">
        <v>21</v>
      </c>
    </row>
    <row r="2" spans="1:27" ht="25.15" customHeight="1" x14ac:dyDescent="0.25">
      <c r="A2" s="67" t="s">
        <v>107</v>
      </c>
      <c r="B2" s="67"/>
      <c r="C2" s="67"/>
      <c r="D2" s="67"/>
      <c r="E2" s="67"/>
      <c r="F2" s="67"/>
      <c r="G2" s="67"/>
      <c r="H2" s="68"/>
      <c r="I2" s="69" t="s">
        <v>44</v>
      </c>
      <c r="J2" s="70"/>
      <c r="K2" s="71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27" s="78" customFormat="1" ht="39.950000000000003" customHeight="1" x14ac:dyDescent="0.2">
      <c r="A3" s="72" t="s">
        <v>25</v>
      </c>
      <c r="B3" s="72" t="s">
        <v>23</v>
      </c>
      <c r="C3" s="73" t="s">
        <v>16</v>
      </c>
      <c r="D3" s="73" t="s">
        <v>29</v>
      </c>
      <c r="E3" s="73" t="s">
        <v>20</v>
      </c>
      <c r="F3" s="72" t="s">
        <v>3</v>
      </c>
      <c r="G3" s="72" t="s">
        <v>17</v>
      </c>
      <c r="H3" s="74" t="s">
        <v>24</v>
      </c>
      <c r="I3" s="72" t="s">
        <v>22</v>
      </c>
      <c r="J3" s="75" t="s">
        <v>0</v>
      </c>
      <c r="K3" s="76" t="s">
        <v>2</v>
      </c>
      <c r="L3" s="77" t="s">
        <v>1</v>
      </c>
      <c r="M3" s="77" t="s">
        <v>1</v>
      </c>
      <c r="N3" s="77" t="s">
        <v>1</v>
      </c>
      <c r="O3" s="77" t="s">
        <v>1</v>
      </c>
      <c r="P3" s="77" t="s">
        <v>1</v>
      </c>
      <c r="Q3" s="77" t="s">
        <v>1</v>
      </c>
      <c r="R3" s="77" t="s">
        <v>1</v>
      </c>
      <c r="S3" s="77" t="s">
        <v>1</v>
      </c>
      <c r="T3" s="77" t="s">
        <v>1</v>
      </c>
      <c r="U3" s="77" t="s">
        <v>1</v>
      </c>
      <c r="V3" s="77" t="s">
        <v>1</v>
      </c>
      <c r="W3" s="77" t="s">
        <v>1</v>
      </c>
      <c r="X3" s="77" t="s">
        <v>1</v>
      </c>
      <c r="Y3" s="77" t="s">
        <v>1</v>
      </c>
      <c r="Z3" s="77" t="s">
        <v>1</v>
      </c>
      <c r="AA3" s="77" t="s">
        <v>1</v>
      </c>
    </row>
    <row r="4" spans="1:27" ht="39.950000000000003" customHeight="1" x14ac:dyDescent="0.25">
      <c r="A4" s="79">
        <v>1</v>
      </c>
      <c r="B4" s="80">
        <v>1</v>
      </c>
      <c r="C4" s="81" t="s">
        <v>46</v>
      </c>
      <c r="D4" s="82" t="s">
        <v>47</v>
      </c>
      <c r="E4" s="83" t="s">
        <v>78</v>
      </c>
      <c r="F4" s="83" t="s">
        <v>11</v>
      </c>
      <c r="G4" s="80" t="s">
        <v>13</v>
      </c>
      <c r="H4" s="84">
        <v>98.29</v>
      </c>
      <c r="I4" s="85">
        <v>0</v>
      </c>
      <c r="J4" s="86">
        <f>I4-(SUM(L4:AA4))</f>
        <v>0</v>
      </c>
      <c r="K4" s="87" t="str">
        <f>IF(J4&lt;0,"ATENÇÃO","OK")</f>
        <v>OK</v>
      </c>
      <c r="L4" s="88"/>
      <c r="M4" s="89"/>
      <c r="N4" s="88"/>
      <c r="O4" s="88"/>
      <c r="P4" s="88"/>
      <c r="Q4" s="90"/>
      <c r="R4" s="90"/>
      <c r="S4" s="90"/>
      <c r="T4" s="90"/>
      <c r="U4" s="90"/>
      <c r="V4" s="90"/>
      <c r="W4" s="90"/>
      <c r="X4" s="91"/>
      <c r="Y4" s="91"/>
      <c r="Z4" s="91"/>
      <c r="AA4" s="91"/>
    </row>
    <row r="5" spans="1:27" ht="39.950000000000003" customHeight="1" x14ac:dyDescent="0.25">
      <c r="A5" s="92"/>
      <c r="B5" s="80">
        <v>2</v>
      </c>
      <c r="C5" s="93"/>
      <c r="D5" s="82" t="s">
        <v>48</v>
      </c>
      <c r="E5" s="94" t="s">
        <v>79</v>
      </c>
      <c r="F5" s="94" t="s">
        <v>28</v>
      </c>
      <c r="G5" s="80" t="s">
        <v>12</v>
      </c>
      <c r="H5" s="95">
        <v>17.8</v>
      </c>
      <c r="I5" s="85">
        <v>5</v>
      </c>
      <c r="J5" s="86">
        <f t="shared" ref="J5:J29" si="0">I5-(SUM(L5:AA5))</f>
        <v>5</v>
      </c>
      <c r="K5" s="87" t="str">
        <f t="shared" ref="K5:K29" si="1">IF(J5&lt;0,"ATENÇÃO","OK")</f>
        <v>OK</v>
      </c>
      <c r="L5" s="88"/>
      <c r="M5" s="89"/>
      <c r="N5" s="88"/>
      <c r="O5" s="88"/>
      <c r="P5" s="88"/>
      <c r="Q5" s="90"/>
      <c r="R5" s="90"/>
      <c r="S5" s="90"/>
      <c r="T5" s="90"/>
      <c r="U5" s="90"/>
      <c r="V5" s="90"/>
      <c r="W5" s="90"/>
      <c r="X5" s="91"/>
      <c r="Y5" s="91"/>
      <c r="Z5" s="91"/>
      <c r="AA5" s="91"/>
    </row>
    <row r="6" spans="1:27" ht="39.950000000000003" customHeight="1" x14ac:dyDescent="0.25">
      <c r="A6" s="92"/>
      <c r="B6" s="80">
        <v>3</v>
      </c>
      <c r="C6" s="93"/>
      <c r="D6" s="82" t="s">
        <v>49</v>
      </c>
      <c r="E6" s="94" t="s">
        <v>80</v>
      </c>
      <c r="F6" s="94" t="s">
        <v>76</v>
      </c>
      <c r="G6" s="80" t="s">
        <v>12</v>
      </c>
      <c r="H6" s="95">
        <v>38.08</v>
      </c>
      <c r="I6" s="85">
        <v>30</v>
      </c>
      <c r="J6" s="86">
        <f t="shared" si="0"/>
        <v>30</v>
      </c>
      <c r="K6" s="87" t="str">
        <f t="shared" si="1"/>
        <v>OK</v>
      </c>
      <c r="L6" s="88"/>
      <c r="M6" s="89"/>
      <c r="N6" s="88"/>
      <c r="O6" s="88"/>
      <c r="P6" s="88"/>
      <c r="Q6" s="90"/>
      <c r="R6" s="90"/>
      <c r="S6" s="90"/>
      <c r="T6" s="90"/>
      <c r="U6" s="90"/>
      <c r="V6" s="90"/>
      <c r="W6" s="90"/>
      <c r="X6" s="91"/>
      <c r="Y6" s="91"/>
      <c r="Z6" s="91"/>
      <c r="AA6" s="91"/>
    </row>
    <row r="7" spans="1:27" ht="39.950000000000003" customHeight="1" x14ac:dyDescent="0.25">
      <c r="A7" s="92"/>
      <c r="B7" s="80">
        <v>4</v>
      </c>
      <c r="C7" s="93"/>
      <c r="D7" s="82" t="s">
        <v>50</v>
      </c>
      <c r="E7" s="94" t="s">
        <v>81</v>
      </c>
      <c r="F7" s="94" t="s">
        <v>76</v>
      </c>
      <c r="G7" s="80" t="s">
        <v>12</v>
      </c>
      <c r="H7" s="95">
        <v>18.96</v>
      </c>
      <c r="I7" s="85">
        <v>5</v>
      </c>
      <c r="J7" s="86">
        <f t="shared" si="0"/>
        <v>5</v>
      </c>
      <c r="K7" s="87" t="str">
        <f t="shared" si="1"/>
        <v>OK</v>
      </c>
      <c r="L7" s="88"/>
      <c r="M7" s="89"/>
      <c r="N7" s="88"/>
      <c r="O7" s="88"/>
      <c r="P7" s="88"/>
      <c r="Q7" s="90"/>
      <c r="R7" s="90"/>
      <c r="S7" s="90"/>
      <c r="T7" s="90"/>
      <c r="U7" s="90"/>
      <c r="V7" s="90"/>
      <c r="W7" s="90"/>
      <c r="X7" s="91"/>
      <c r="Y7" s="91"/>
      <c r="Z7" s="91"/>
      <c r="AA7" s="91"/>
    </row>
    <row r="8" spans="1:27" ht="39.950000000000003" customHeight="1" x14ac:dyDescent="0.25">
      <c r="A8" s="92"/>
      <c r="B8" s="80">
        <v>5</v>
      </c>
      <c r="C8" s="93"/>
      <c r="D8" s="82" t="s">
        <v>51</v>
      </c>
      <c r="E8" s="94" t="s">
        <v>82</v>
      </c>
      <c r="F8" s="94" t="s">
        <v>76</v>
      </c>
      <c r="G8" s="80" t="s">
        <v>12</v>
      </c>
      <c r="H8" s="95">
        <v>26.73</v>
      </c>
      <c r="I8" s="85">
        <v>90</v>
      </c>
      <c r="J8" s="86">
        <f t="shared" si="0"/>
        <v>90</v>
      </c>
      <c r="K8" s="87" t="str">
        <f t="shared" si="1"/>
        <v>OK</v>
      </c>
      <c r="L8" s="88"/>
      <c r="M8" s="89"/>
      <c r="N8" s="88"/>
      <c r="O8" s="88"/>
      <c r="P8" s="88"/>
      <c r="Q8" s="90"/>
      <c r="R8" s="90"/>
      <c r="S8" s="90"/>
      <c r="T8" s="90"/>
      <c r="U8" s="90"/>
      <c r="V8" s="90"/>
      <c r="W8" s="90"/>
      <c r="X8" s="91"/>
      <c r="Y8" s="91"/>
      <c r="Z8" s="91"/>
      <c r="AA8" s="91"/>
    </row>
    <row r="9" spans="1:27" ht="39.950000000000003" customHeight="1" x14ac:dyDescent="0.25">
      <c r="A9" s="92"/>
      <c r="B9" s="80">
        <v>6</v>
      </c>
      <c r="C9" s="93"/>
      <c r="D9" s="82" t="s">
        <v>52</v>
      </c>
      <c r="E9" s="94" t="s">
        <v>83</v>
      </c>
      <c r="F9" s="83" t="s">
        <v>28</v>
      </c>
      <c r="G9" s="80" t="s">
        <v>12</v>
      </c>
      <c r="H9" s="84">
        <v>37.35</v>
      </c>
      <c r="I9" s="85">
        <v>0</v>
      </c>
      <c r="J9" s="86">
        <f t="shared" si="0"/>
        <v>0</v>
      </c>
      <c r="K9" s="87" t="str">
        <f t="shared" si="1"/>
        <v>OK</v>
      </c>
      <c r="L9" s="88"/>
      <c r="M9" s="89"/>
      <c r="N9" s="88"/>
      <c r="O9" s="88"/>
      <c r="P9" s="88"/>
      <c r="Q9" s="90"/>
      <c r="R9" s="90"/>
      <c r="S9" s="90"/>
      <c r="T9" s="90"/>
      <c r="U9" s="90"/>
      <c r="V9" s="90"/>
      <c r="W9" s="90"/>
      <c r="X9" s="91"/>
      <c r="Y9" s="91"/>
      <c r="Z9" s="91"/>
      <c r="AA9" s="91"/>
    </row>
    <row r="10" spans="1:27" ht="39.950000000000003" customHeight="1" x14ac:dyDescent="0.25">
      <c r="A10" s="92"/>
      <c r="B10" s="80">
        <v>7</v>
      </c>
      <c r="C10" s="93"/>
      <c r="D10" s="96" t="s">
        <v>53</v>
      </c>
      <c r="E10" s="97" t="s">
        <v>84</v>
      </c>
      <c r="F10" s="97" t="s">
        <v>11</v>
      </c>
      <c r="G10" s="80" t="s">
        <v>12</v>
      </c>
      <c r="H10" s="95">
        <v>1.58</v>
      </c>
      <c r="I10" s="85">
        <v>300</v>
      </c>
      <c r="J10" s="86">
        <f t="shared" si="0"/>
        <v>300</v>
      </c>
      <c r="K10" s="87" t="str">
        <f t="shared" si="1"/>
        <v>OK</v>
      </c>
      <c r="L10" s="88"/>
      <c r="M10" s="89"/>
      <c r="N10" s="88"/>
      <c r="O10" s="88"/>
      <c r="P10" s="88"/>
      <c r="Q10" s="90"/>
      <c r="R10" s="90"/>
      <c r="S10" s="90"/>
      <c r="T10" s="90"/>
      <c r="U10" s="90"/>
      <c r="V10" s="90"/>
      <c r="W10" s="90"/>
      <c r="X10" s="91"/>
      <c r="Y10" s="91"/>
      <c r="Z10" s="91"/>
      <c r="AA10" s="91"/>
    </row>
    <row r="11" spans="1:27" ht="39.950000000000003" customHeight="1" x14ac:dyDescent="0.25">
      <c r="A11" s="92"/>
      <c r="B11" s="80">
        <v>8</v>
      </c>
      <c r="C11" s="93"/>
      <c r="D11" s="96" t="s">
        <v>54</v>
      </c>
      <c r="E11" s="97" t="s">
        <v>85</v>
      </c>
      <c r="F11" s="97" t="s">
        <v>77</v>
      </c>
      <c r="G11" s="80" t="s">
        <v>12</v>
      </c>
      <c r="H11" s="95">
        <v>180.08</v>
      </c>
      <c r="I11" s="85">
        <v>15</v>
      </c>
      <c r="J11" s="86">
        <f t="shared" si="0"/>
        <v>15</v>
      </c>
      <c r="K11" s="87" t="str">
        <f t="shared" si="1"/>
        <v>OK</v>
      </c>
      <c r="L11" s="88"/>
      <c r="M11" s="89"/>
      <c r="N11" s="88"/>
      <c r="O11" s="88"/>
      <c r="P11" s="88"/>
      <c r="Q11" s="90"/>
      <c r="R11" s="90"/>
      <c r="S11" s="90"/>
      <c r="T11" s="90"/>
      <c r="U11" s="90"/>
      <c r="V11" s="90"/>
      <c r="W11" s="90"/>
      <c r="X11" s="91"/>
      <c r="Y11" s="91"/>
      <c r="Z11" s="91"/>
      <c r="AA11" s="91"/>
    </row>
    <row r="12" spans="1:27" ht="39.950000000000003" customHeight="1" x14ac:dyDescent="0.25">
      <c r="A12" s="92"/>
      <c r="B12" s="80">
        <v>9</v>
      </c>
      <c r="C12" s="93"/>
      <c r="D12" s="96" t="s">
        <v>55</v>
      </c>
      <c r="E12" s="97" t="s">
        <v>86</v>
      </c>
      <c r="F12" s="98" t="s">
        <v>77</v>
      </c>
      <c r="G12" s="97" t="s">
        <v>74</v>
      </c>
      <c r="H12" s="95">
        <v>192.37</v>
      </c>
      <c r="I12" s="85">
        <v>0</v>
      </c>
      <c r="J12" s="86">
        <f t="shared" si="0"/>
        <v>0</v>
      </c>
      <c r="K12" s="87" t="str">
        <f t="shared" si="1"/>
        <v>OK</v>
      </c>
      <c r="L12" s="88"/>
      <c r="M12" s="89"/>
      <c r="N12" s="88"/>
      <c r="O12" s="88"/>
      <c r="P12" s="88"/>
      <c r="Q12" s="90"/>
      <c r="R12" s="90"/>
      <c r="S12" s="90"/>
      <c r="T12" s="90"/>
      <c r="U12" s="90"/>
      <c r="V12" s="90"/>
      <c r="W12" s="90"/>
      <c r="X12" s="91"/>
      <c r="Y12" s="91"/>
      <c r="Z12" s="91"/>
      <c r="AA12" s="91"/>
    </row>
    <row r="13" spans="1:27" ht="39.950000000000003" customHeight="1" x14ac:dyDescent="0.25">
      <c r="A13" s="99"/>
      <c r="B13" s="80">
        <v>10</v>
      </c>
      <c r="C13" s="113"/>
      <c r="D13" s="96" t="s">
        <v>56</v>
      </c>
      <c r="E13" s="97" t="s">
        <v>87</v>
      </c>
      <c r="F13" s="98" t="s">
        <v>77</v>
      </c>
      <c r="G13" s="97" t="s">
        <v>12</v>
      </c>
      <c r="H13" s="95">
        <v>126.3</v>
      </c>
      <c r="I13" s="85">
        <v>0</v>
      </c>
      <c r="J13" s="86">
        <f t="shared" si="0"/>
        <v>0</v>
      </c>
      <c r="K13" s="87" t="str">
        <f t="shared" si="1"/>
        <v>OK</v>
      </c>
      <c r="L13" s="88"/>
      <c r="M13" s="88"/>
      <c r="N13" s="88"/>
      <c r="O13" s="88"/>
      <c r="P13" s="88"/>
      <c r="Q13" s="90"/>
      <c r="R13" s="90"/>
      <c r="S13" s="90"/>
      <c r="T13" s="90"/>
      <c r="U13" s="90"/>
      <c r="V13" s="90"/>
      <c r="W13" s="90"/>
      <c r="X13" s="91"/>
      <c r="Y13" s="91"/>
      <c r="Z13" s="91"/>
      <c r="AA13" s="91"/>
    </row>
    <row r="14" spans="1:27" ht="39.950000000000003" customHeight="1" x14ac:dyDescent="0.25">
      <c r="A14" s="79">
        <v>2</v>
      </c>
      <c r="B14" s="80">
        <v>11</v>
      </c>
      <c r="C14" s="81" t="s">
        <v>46</v>
      </c>
      <c r="D14" s="96" t="s">
        <v>57</v>
      </c>
      <c r="E14" s="97" t="s">
        <v>88</v>
      </c>
      <c r="F14" s="97" t="s">
        <v>11</v>
      </c>
      <c r="G14" s="97" t="s">
        <v>12</v>
      </c>
      <c r="H14" s="95">
        <v>117.5</v>
      </c>
      <c r="I14" s="85">
        <v>0</v>
      </c>
      <c r="J14" s="86">
        <f t="shared" si="0"/>
        <v>0</v>
      </c>
      <c r="K14" s="87" t="str">
        <f t="shared" si="1"/>
        <v>OK</v>
      </c>
      <c r="L14" s="88"/>
      <c r="M14" s="88"/>
      <c r="N14" s="88"/>
      <c r="O14" s="88"/>
      <c r="P14" s="88"/>
      <c r="Q14" s="90"/>
      <c r="R14" s="90"/>
      <c r="S14" s="90"/>
      <c r="T14" s="90"/>
      <c r="U14" s="90"/>
      <c r="V14" s="90"/>
      <c r="W14" s="90"/>
      <c r="X14" s="91"/>
      <c r="Y14" s="91"/>
      <c r="Z14" s="91"/>
      <c r="AA14" s="91"/>
    </row>
    <row r="15" spans="1:27" ht="39.950000000000003" customHeight="1" x14ac:dyDescent="0.25">
      <c r="A15" s="92"/>
      <c r="B15" s="80">
        <v>12</v>
      </c>
      <c r="C15" s="93"/>
      <c r="D15" s="96" t="s">
        <v>58</v>
      </c>
      <c r="E15" s="97" t="s">
        <v>88</v>
      </c>
      <c r="F15" s="97" t="s">
        <v>11</v>
      </c>
      <c r="G15" s="97" t="s">
        <v>12</v>
      </c>
      <c r="H15" s="95">
        <v>228.8</v>
      </c>
      <c r="I15" s="85">
        <v>0</v>
      </c>
      <c r="J15" s="86">
        <f t="shared" si="0"/>
        <v>0</v>
      </c>
      <c r="K15" s="87" t="str">
        <f t="shared" si="1"/>
        <v>OK</v>
      </c>
      <c r="L15" s="88"/>
      <c r="M15" s="88"/>
      <c r="N15" s="88"/>
      <c r="O15" s="88"/>
      <c r="P15" s="88"/>
      <c r="Q15" s="90"/>
      <c r="R15" s="90"/>
      <c r="S15" s="90"/>
      <c r="T15" s="90"/>
      <c r="U15" s="90"/>
      <c r="V15" s="90"/>
      <c r="W15" s="90"/>
      <c r="X15" s="91"/>
      <c r="Y15" s="91"/>
      <c r="Z15" s="91"/>
      <c r="AA15" s="91"/>
    </row>
    <row r="16" spans="1:27" ht="39.950000000000003" customHeight="1" x14ac:dyDescent="0.25">
      <c r="A16" s="92"/>
      <c r="B16" s="80">
        <v>13</v>
      </c>
      <c r="C16" s="93"/>
      <c r="D16" s="100" t="s">
        <v>59</v>
      </c>
      <c r="E16" s="101" t="s">
        <v>88</v>
      </c>
      <c r="F16" s="101" t="s">
        <v>11</v>
      </c>
      <c r="G16" s="101" t="s">
        <v>12</v>
      </c>
      <c r="H16" s="102">
        <v>159.4</v>
      </c>
      <c r="I16" s="85">
        <v>0</v>
      </c>
      <c r="J16" s="86">
        <f t="shared" si="0"/>
        <v>0</v>
      </c>
      <c r="K16" s="87" t="str">
        <f t="shared" si="1"/>
        <v>OK</v>
      </c>
      <c r="L16" s="88"/>
      <c r="M16" s="88"/>
      <c r="N16" s="88"/>
      <c r="O16" s="88"/>
      <c r="P16" s="88"/>
      <c r="Q16" s="90"/>
      <c r="R16" s="90"/>
      <c r="S16" s="90"/>
      <c r="T16" s="90"/>
      <c r="U16" s="90"/>
      <c r="V16" s="90"/>
      <c r="W16" s="90"/>
      <c r="X16" s="91"/>
      <c r="Y16" s="91"/>
      <c r="Z16" s="91"/>
      <c r="AA16" s="91"/>
    </row>
    <row r="17" spans="1:27" ht="39.950000000000003" customHeight="1" x14ac:dyDescent="0.25">
      <c r="A17" s="92"/>
      <c r="B17" s="80">
        <v>14</v>
      </c>
      <c r="C17" s="93"/>
      <c r="D17" s="96" t="s">
        <v>60</v>
      </c>
      <c r="E17" s="97" t="s">
        <v>89</v>
      </c>
      <c r="F17" s="97" t="s">
        <v>11</v>
      </c>
      <c r="G17" s="97" t="s">
        <v>12</v>
      </c>
      <c r="H17" s="95">
        <v>246.36</v>
      </c>
      <c r="I17" s="85">
        <v>0</v>
      </c>
      <c r="J17" s="86">
        <f t="shared" si="0"/>
        <v>0</v>
      </c>
      <c r="K17" s="87" t="str">
        <f t="shared" si="1"/>
        <v>OK</v>
      </c>
      <c r="L17" s="88"/>
      <c r="M17" s="88"/>
      <c r="N17" s="88"/>
      <c r="O17" s="88"/>
      <c r="P17" s="88"/>
      <c r="Q17" s="90"/>
      <c r="R17" s="90"/>
      <c r="S17" s="90"/>
      <c r="T17" s="90"/>
      <c r="U17" s="90"/>
      <c r="V17" s="90"/>
      <c r="W17" s="90"/>
      <c r="X17" s="91"/>
      <c r="Y17" s="91"/>
      <c r="Z17" s="91"/>
      <c r="AA17" s="91"/>
    </row>
    <row r="18" spans="1:27" ht="39.950000000000003" customHeight="1" x14ac:dyDescent="0.25">
      <c r="A18" s="92"/>
      <c r="B18" s="80">
        <v>15</v>
      </c>
      <c r="C18" s="93"/>
      <c r="D18" s="96" t="s">
        <v>61</v>
      </c>
      <c r="E18" s="97" t="s">
        <v>90</v>
      </c>
      <c r="F18" s="97" t="s">
        <v>11</v>
      </c>
      <c r="G18" s="97" t="s">
        <v>12</v>
      </c>
      <c r="H18" s="95">
        <v>174.78</v>
      </c>
      <c r="I18" s="85">
        <v>0</v>
      </c>
      <c r="J18" s="86">
        <f t="shared" si="0"/>
        <v>0</v>
      </c>
      <c r="K18" s="87" t="str">
        <f t="shared" si="1"/>
        <v>OK</v>
      </c>
      <c r="L18" s="88"/>
      <c r="M18" s="88"/>
      <c r="N18" s="88"/>
      <c r="O18" s="88"/>
      <c r="P18" s="88"/>
      <c r="Q18" s="90"/>
      <c r="R18" s="90"/>
      <c r="S18" s="90"/>
      <c r="T18" s="90"/>
      <c r="U18" s="90"/>
      <c r="V18" s="90"/>
      <c r="W18" s="90"/>
      <c r="X18" s="91"/>
      <c r="Y18" s="91"/>
      <c r="Z18" s="91"/>
      <c r="AA18" s="91"/>
    </row>
    <row r="19" spans="1:27" ht="39.950000000000003" customHeight="1" x14ac:dyDescent="0.25">
      <c r="A19" s="92"/>
      <c r="B19" s="80">
        <v>16</v>
      </c>
      <c r="C19" s="93"/>
      <c r="D19" s="96" t="s">
        <v>62</v>
      </c>
      <c r="E19" s="97" t="s">
        <v>91</v>
      </c>
      <c r="F19" s="97" t="s">
        <v>11</v>
      </c>
      <c r="G19" s="97" t="s">
        <v>12</v>
      </c>
      <c r="H19" s="95">
        <v>252.67</v>
      </c>
      <c r="I19" s="85">
        <v>0</v>
      </c>
      <c r="J19" s="86">
        <f t="shared" si="0"/>
        <v>0</v>
      </c>
      <c r="K19" s="87" t="str">
        <f t="shared" si="1"/>
        <v>OK</v>
      </c>
      <c r="L19" s="88"/>
      <c r="M19" s="88"/>
      <c r="N19" s="88"/>
      <c r="O19" s="88"/>
      <c r="P19" s="88"/>
      <c r="Q19" s="90"/>
      <c r="R19" s="90"/>
      <c r="S19" s="90"/>
      <c r="T19" s="90"/>
      <c r="U19" s="90"/>
      <c r="V19" s="90"/>
      <c r="W19" s="90"/>
      <c r="X19" s="91"/>
      <c r="Y19" s="91"/>
      <c r="Z19" s="91"/>
      <c r="AA19" s="91"/>
    </row>
    <row r="20" spans="1:27" ht="39.950000000000003" customHeight="1" x14ac:dyDescent="0.25">
      <c r="A20" s="99"/>
      <c r="B20" s="80">
        <v>17</v>
      </c>
      <c r="C20" s="113"/>
      <c r="D20" s="96" t="s">
        <v>63</v>
      </c>
      <c r="E20" s="97" t="s">
        <v>89</v>
      </c>
      <c r="F20" s="97" t="s">
        <v>11</v>
      </c>
      <c r="G20" s="97" t="s">
        <v>12</v>
      </c>
      <c r="H20" s="95">
        <v>117.45</v>
      </c>
      <c r="I20" s="85">
        <v>0</v>
      </c>
      <c r="J20" s="86">
        <f t="shared" si="0"/>
        <v>0</v>
      </c>
      <c r="K20" s="87" t="str">
        <f t="shared" si="1"/>
        <v>OK</v>
      </c>
      <c r="L20" s="88"/>
      <c r="M20" s="88"/>
      <c r="N20" s="88"/>
      <c r="O20" s="88"/>
      <c r="P20" s="88"/>
      <c r="Q20" s="90"/>
      <c r="R20" s="90"/>
      <c r="S20" s="90"/>
      <c r="T20" s="90"/>
      <c r="U20" s="90"/>
      <c r="V20" s="90"/>
      <c r="W20" s="90"/>
      <c r="X20" s="91"/>
      <c r="Y20" s="91"/>
      <c r="Z20" s="91"/>
      <c r="AA20" s="91"/>
    </row>
    <row r="21" spans="1:27" ht="39.950000000000003" customHeight="1" x14ac:dyDescent="0.25">
      <c r="A21" s="79">
        <v>3</v>
      </c>
      <c r="B21" s="80">
        <v>18</v>
      </c>
      <c r="C21" s="81" t="s">
        <v>73</v>
      </c>
      <c r="D21" s="96" t="s">
        <v>64</v>
      </c>
      <c r="E21" s="97" t="s">
        <v>92</v>
      </c>
      <c r="F21" s="97" t="s">
        <v>27</v>
      </c>
      <c r="G21" s="97" t="s">
        <v>75</v>
      </c>
      <c r="H21" s="95">
        <v>42.64</v>
      </c>
      <c r="I21" s="85">
        <v>0</v>
      </c>
      <c r="J21" s="86">
        <f t="shared" si="0"/>
        <v>0</v>
      </c>
      <c r="K21" s="87" t="str">
        <f t="shared" si="1"/>
        <v>OK</v>
      </c>
      <c r="L21" s="88"/>
      <c r="M21" s="88"/>
      <c r="N21" s="88"/>
      <c r="O21" s="88"/>
      <c r="P21" s="88"/>
      <c r="Q21" s="90"/>
      <c r="R21" s="90"/>
      <c r="S21" s="90"/>
      <c r="T21" s="90"/>
      <c r="U21" s="90"/>
      <c r="V21" s="90"/>
      <c r="W21" s="90"/>
      <c r="X21" s="91"/>
      <c r="Y21" s="91"/>
      <c r="Z21" s="91"/>
      <c r="AA21" s="91"/>
    </row>
    <row r="22" spans="1:27" ht="39.950000000000003" customHeight="1" x14ac:dyDescent="0.25">
      <c r="A22" s="92"/>
      <c r="B22" s="80">
        <v>19</v>
      </c>
      <c r="C22" s="93"/>
      <c r="D22" s="96" t="s">
        <v>65</v>
      </c>
      <c r="E22" s="97" t="s">
        <v>93</v>
      </c>
      <c r="F22" s="97" t="s">
        <v>11</v>
      </c>
      <c r="G22" s="97" t="s">
        <v>14</v>
      </c>
      <c r="H22" s="95">
        <v>15.59</v>
      </c>
      <c r="I22" s="85">
        <v>0</v>
      </c>
      <c r="J22" s="86">
        <f t="shared" si="0"/>
        <v>0</v>
      </c>
      <c r="K22" s="87" t="str">
        <f t="shared" si="1"/>
        <v>OK</v>
      </c>
      <c r="L22" s="88"/>
      <c r="M22" s="88"/>
      <c r="N22" s="88"/>
      <c r="O22" s="88"/>
      <c r="P22" s="88"/>
      <c r="Q22" s="90"/>
      <c r="R22" s="90"/>
      <c r="S22" s="90"/>
      <c r="T22" s="90"/>
      <c r="U22" s="90"/>
      <c r="V22" s="90"/>
      <c r="W22" s="90"/>
      <c r="X22" s="91"/>
      <c r="Y22" s="91"/>
      <c r="Z22" s="91"/>
      <c r="AA22" s="91"/>
    </row>
    <row r="23" spans="1:27" ht="39.950000000000003" customHeight="1" x14ac:dyDescent="0.25">
      <c r="A23" s="92"/>
      <c r="B23" s="80">
        <v>20</v>
      </c>
      <c r="C23" s="93"/>
      <c r="D23" s="96" t="s">
        <v>66</v>
      </c>
      <c r="E23" s="97" t="s">
        <v>94</v>
      </c>
      <c r="F23" s="97" t="s">
        <v>26</v>
      </c>
      <c r="G23" s="97" t="s">
        <v>14</v>
      </c>
      <c r="H23" s="95">
        <v>7.43</v>
      </c>
      <c r="I23" s="85">
        <v>0</v>
      </c>
      <c r="J23" s="86">
        <f t="shared" si="0"/>
        <v>0</v>
      </c>
      <c r="K23" s="87" t="str">
        <f t="shared" si="1"/>
        <v>OK</v>
      </c>
      <c r="L23" s="88"/>
      <c r="M23" s="88"/>
      <c r="N23" s="88"/>
      <c r="O23" s="88"/>
      <c r="P23" s="88"/>
      <c r="Q23" s="90"/>
      <c r="R23" s="90"/>
      <c r="S23" s="90"/>
      <c r="T23" s="90"/>
      <c r="U23" s="90"/>
      <c r="V23" s="90"/>
      <c r="W23" s="90"/>
      <c r="X23" s="91"/>
      <c r="Y23" s="91"/>
      <c r="Z23" s="91"/>
      <c r="AA23" s="91"/>
    </row>
    <row r="24" spans="1:27" ht="39.950000000000003" customHeight="1" x14ac:dyDescent="0.25">
      <c r="A24" s="92"/>
      <c r="B24" s="80">
        <v>21</v>
      </c>
      <c r="C24" s="93"/>
      <c r="D24" s="96" t="s">
        <v>67</v>
      </c>
      <c r="E24" s="97" t="s">
        <v>95</v>
      </c>
      <c r="F24" s="97" t="s">
        <v>27</v>
      </c>
      <c r="G24" s="97" t="s">
        <v>75</v>
      </c>
      <c r="H24" s="95">
        <v>27.96</v>
      </c>
      <c r="I24" s="85">
        <v>0</v>
      </c>
      <c r="J24" s="86">
        <f t="shared" si="0"/>
        <v>0</v>
      </c>
      <c r="K24" s="87" t="str">
        <f t="shared" si="1"/>
        <v>OK</v>
      </c>
      <c r="L24" s="88"/>
      <c r="M24" s="88"/>
      <c r="N24" s="88"/>
      <c r="O24" s="88"/>
      <c r="P24" s="88"/>
      <c r="Q24" s="90"/>
      <c r="R24" s="90"/>
      <c r="S24" s="90"/>
      <c r="T24" s="90"/>
      <c r="U24" s="90"/>
      <c r="V24" s="90"/>
      <c r="W24" s="90"/>
      <c r="X24" s="91"/>
      <c r="Y24" s="91"/>
      <c r="Z24" s="91"/>
      <c r="AA24" s="91"/>
    </row>
    <row r="25" spans="1:27" ht="39.950000000000003" customHeight="1" x14ac:dyDescent="0.25">
      <c r="A25" s="92"/>
      <c r="B25" s="80">
        <v>22</v>
      </c>
      <c r="C25" s="93"/>
      <c r="D25" s="96" t="s">
        <v>68</v>
      </c>
      <c r="E25" s="97" t="s">
        <v>96</v>
      </c>
      <c r="F25" s="97" t="s">
        <v>27</v>
      </c>
      <c r="G25" s="97" t="s">
        <v>75</v>
      </c>
      <c r="H25" s="95">
        <v>16</v>
      </c>
      <c r="I25" s="85">
        <v>0</v>
      </c>
      <c r="J25" s="86">
        <f t="shared" si="0"/>
        <v>0</v>
      </c>
      <c r="K25" s="87" t="str">
        <f t="shared" si="1"/>
        <v>OK</v>
      </c>
      <c r="L25" s="88"/>
      <c r="M25" s="88"/>
      <c r="N25" s="88"/>
      <c r="O25" s="88"/>
      <c r="P25" s="88"/>
      <c r="Q25" s="90"/>
      <c r="R25" s="90"/>
      <c r="S25" s="90"/>
      <c r="T25" s="90"/>
      <c r="U25" s="90"/>
      <c r="V25" s="90"/>
      <c r="W25" s="90"/>
      <c r="X25" s="91"/>
      <c r="Y25" s="91"/>
      <c r="Z25" s="91"/>
      <c r="AA25" s="91"/>
    </row>
    <row r="26" spans="1:27" ht="39.950000000000003" customHeight="1" x14ac:dyDescent="0.25">
      <c r="A26" s="92"/>
      <c r="B26" s="80">
        <v>23</v>
      </c>
      <c r="C26" s="93"/>
      <c r="D26" s="96" t="s">
        <v>69</v>
      </c>
      <c r="E26" s="97" t="s">
        <v>97</v>
      </c>
      <c r="F26" s="97" t="s">
        <v>11</v>
      </c>
      <c r="G26" s="97" t="s">
        <v>14</v>
      </c>
      <c r="H26" s="95">
        <v>80</v>
      </c>
      <c r="I26" s="85">
        <v>4</v>
      </c>
      <c r="J26" s="86">
        <f t="shared" si="0"/>
        <v>4</v>
      </c>
      <c r="K26" s="87" t="str">
        <f t="shared" si="1"/>
        <v>OK</v>
      </c>
      <c r="L26" s="88"/>
      <c r="M26" s="88"/>
      <c r="N26" s="88"/>
      <c r="O26" s="88"/>
      <c r="P26" s="88"/>
      <c r="Q26" s="90"/>
      <c r="R26" s="90"/>
      <c r="S26" s="90"/>
      <c r="T26" s="90"/>
      <c r="U26" s="90"/>
      <c r="V26" s="90"/>
      <c r="W26" s="90"/>
      <c r="X26" s="91"/>
      <c r="Y26" s="91"/>
      <c r="Z26" s="91"/>
      <c r="AA26" s="91"/>
    </row>
    <row r="27" spans="1:27" ht="39.950000000000003" customHeight="1" x14ac:dyDescent="0.25">
      <c r="A27" s="99"/>
      <c r="B27" s="80">
        <v>24</v>
      </c>
      <c r="C27" s="113"/>
      <c r="D27" s="96" t="s">
        <v>70</v>
      </c>
      <c r="E27" s="97" t="s">
        <v>98</v>
      </c>
      <c r="F27" s="97" t="s">
        <v>11</v>
      </c>
      <c r="G27" s="97" t="s">
        <v>14</v>
      </c>
      <c r="H27" s="95">
        <v>45</v>
      </c>
      <c r="I27" s="85">
        <v>0</v>
      </c>
      <c r="J27" s="86">
        <f t="shared" si="0"/>
        <v>0</v>
      </c>
      <c r="K27" s="87" t="str">
        <f t="shared" si="1"/>
        <v>OK</v>
      </c>
      <c r="L27" s="88"/>
      <c r="M27" s="88"/>
      <c r="N27" s="88"/>
      <c r="O27" s="88"/>
      <c r="P27" s="88"/>
      <c r="Q27" s="90"/>
      <c r="R27" s="90"/>
      <c r="S27" s="90"/>
      <c r="T27" s="90"/>
      <c r="U27" s="90"/>
      <c r="V27" s="90"/>
      <c r="W27" s="90"/>
      <c r="X27" s="91"/>
      <c r="Y27" s="91"/>
      <c r="Z27" s="91"/>
      <c r="AA27" s="91"/>
    </row>
    <row r="28" spans="1:27" ht="39.950000000000003" customHeight="1" x14ac:dyDescent="0.25">
      <c r="A28" s="79">
        <v>4</v>
      </c>
      <c r="B28" s="80">
        <v>25</v>
      </c>
      <c r="C28" s="81" t="s">
        <v>46</v>
      </c>
      <c r="D28" s="96" t="s">
        <v>71</v>
      </c>
      <c r="E28" s="97" t="s">
        <v>99</v>
      </c>
      <c r="F28" s="97" t="s">
        <v>11</v>
      </c>
      <c r="G28" s="97" t="s">
        <v>12</v>
      </c>
      <c r="H28" s="95">
        <v>74</v>
      </c>
      <c r="I28" s="85">
        <v>10</v>
      </c>
      <c r="J28" s="86">
        <f t="shared" si="0"/>
        <v>10</v>
      </c>
      <c r="K28" s="87" t="str">
        <f t="shared" si="1"/>
        <v>OK</v>
      </c>
      <c r="L28" s="88"/>
      <c r="M28" s="88"/>
      <c r="N28" s="88"/>
      <c r="O28" s="88"/>
      <c r="P28" s="88"/>
      <c r="Q28" s="90"/>
      <c r="R28" s="90"/>
      <c r="S28" s="90"/>
      <c r="T28" s="90"/>
      <c r="U28" s="90"/>
      <c r="V28" s="90"/>
      <c r="W28" s="90"/>
      <c r="X28" s="91"/>
      <c r="Y28" s="91"/>
      <c r="Z28" s="91"/>
      <c r="AA28" s="91"/>
    </row>
    <row r="29" spans="1:27" ht="39.950000000000003" customHeight="1" x14ac:dyDescent="0.25">
      <c r="A29" s="99"/>
      <c r="B29" s="80">
        <v>26</v>
      </c>
      <c r="C29" s="113"/>
      <c r="D29" s="96" t="s">
        <v>72</v>
      </c>
      <c r="E29" s="97" t="s">
        <v>100</v>
      </c>
      <c r="F29" s="97" t="s">
        <v>11</v>
      </c>
      <c r="G29" s="97" t="s">
        <v>12</v>
      </c>
      <c r="H29" s="95">
        <v>140</v>
      </c>
      <c r="I29" s="85">
        <v>3</v>
      </c>
      <c r="J29" s="86">
        <f t="shared" si="0"/>
        <v>3</v>
      </c>
      <c r="K29" s="87" t="str">
        <f t="shared" si="1"/>
        <v>OK</v>
      </c>
      <c r="L29" s="88"/>
      <c r="M29" s="88"/>
      <c r="N29" s="88"/>
      <c r="O29" s="88"/>
      <c r="P29" s="88"/>
      <c r="Q29" s="90"/>
      <c r="R29" s="90"/>
      <c r="S29" s="90"/>
      <c r="T29" s="90"/>
      <c r="U29" s="90"/>
      <c r="V29" s="90"/>
      <c r="W29" s="90"/>
      <c r="X29" s="91"/>
      <c r="Y29" s="91"/>
      <c r="Z29" s="91"/>
      <c r="AA29" s="91"/>
    </row>
    <row r="30" spans="1:27" ht="24" customHeight="1" thickBot="1" x14ac:dyDescent="0.3">
      <c r="I30" s="107">
        <f>SUM(I4:I29)</f>
        <v>462</v>
      </c>
      <c r="J30" s="117">
        <f>SUM(J4:J29)</f>
        <v>462</v>
      </c>
      <c r="L30" s="110">
        <f>SUMPRODUCT($H$4:$H$29,L4:L29)</f>
        <v>0</v>
      </c>
      <c r="M30" s="110">
        <f>SUMPRODUCT($H$4:$H$29,M4:M29)</f>
        <v>0</v>
      </c>
      <c r="N30" s="110">
        <f>SUMPRODUCT($H$4:$H$29,N4:N29)</f>
        <v>0</v>
      </c>
      <c r="O30" s="110">
        <f>SUMPRODUCT($H$4:$H$29,O4:O29)</f>
        <v>0</v>
      </c>
      <c r="P30" s="110">
        <f>SUMPRODUCT($H$4:$H$29,P4:P29)</f>
        <v>0</v>
      </c>
      <c r="Q30" s="110">
        <f>SUMPRODUCT($H$4:$H$29,Q4:Q29)</f>
        <v>0</v>
      </c>
      <c r="R30" s="110">
        <f>SUMPRODUCT($H$4:$H$29,R4:R29)</f>
        <v>0</v>
      </c>
      <c r="S30" s="110">
        <f>SUMPRODUCT($H$4:$H$29,S4:S29)</f>
        <v>0</v>
      </c>
      <c r="T30" s="110">
        <f>SUMPRODUCT($H$4:$H$29,T4:T29)</f>
        <v>0</v>
      </c>
      <c r="U30" s="110">
        <f>SUMPRODUCT($H$4:$H$29,U4:U29)</f>
        <v>0</v>
      </c>
      <c r="V30" s="110">
        <f>SUMPRODUCT($H$4:$H$29,V4:V29)</f>
        <v>0</v>
      </c>
      <c r="W30" s="110">
        <f>SUMPRODUCT($H$4:$H$29,W4:W29)</f>
        <v>0</v>
      </c>
      <c r="X30" s="110">
        <f>SUMPRODUCT($H$4:$H$29,X4:X29)</f>
        <v>0</v>
      </c>
      <c r="Y30" s="110">
        <f>SUMPRODUCT($H$4:$H$29,Y4:Y29)</f>
        <v>0</v>
      </c>
      <c r="Z30" s="110">
        <f>SUMPRODUCT($H$4:$H$29,Z4:Z29)</f>
        <v>0</v>
      </c>
      <c r="AA30" s="110">
        <f>SUMPRODUCT($H$4:$H$29,AA4:AA29)</f>
        <v>0</v>
      </c>
    </row>
    <row r="31" spans="1:27" ht="28.5" customHeight="1" thickBot="1" x14ac:dyDescent="0.3">
      <c r="B31" s="114" t="s">
        <v>45</v>
      </c>
      <c r="C31" s="115"/>
      <c r="D31" s="115"/>
      <c r="E31" s="115"/>
      <c r="F31" s="115"/>
      <c r="G31" s="115"/>
      <c r="H31" s="116"/>
    </row>
  </sheetData>
  <mergeCells count="30">
    <mergeCell ref="A21:A27"/>
    <mergeCell ref="C21:C27"/>
    <mergeCell ref="A28:A29"/>
    <mergeCell ref="C28:C29"/>
    <mergeCell ref="B31:H31"/>
    <mergeCell ref="AA1:AA2"/>
    <mergeCell ref="A2:H2"/>
    <mergeCell ref="I2:K2"/>
    <mergeCell ref="A4:A13"/>
    <mergeCell ref="C4:C13"/>
    <mergeCell ref="A14:A20"/>
    <mergeCell ref="C14:C20"/>
    <mergeCell ref="U1:U2"/>
    <mergeCell ref="V1:V2"/>
    <mergeCell ref="W1:W2"/>
    <mergeCell ref="X1:X2"/>
    <mergeCell ref="Y1:Y2"/>
    <mergeCell ref="Z1:Z2"/>
    <mergeCell ref="O1:O2"/>
    <mergeCell ref="P1:P2"/>
    <mergeCell ref="Q1:Q2"/>
    <mergeCell ref="R1:R2"/>
    <mergeCell ref="S1:S2"/>
    <mergeCell ref="T1:T2"/>
    <mergeCell ref="A1:C1"/>
    <mergeCell ref="D1:H1"/>
    <mergeCell ref="I1:K1"/>
    <mergeCell ref="L1:L2"/>
    <mergeCell ref="M1:M2"/>
    <mergeCell ref="N1:N2"/>
  </mergeCells>
  <conditionalFormatting sqref="L4:W29">
    <cfRule type="cellIs" dxfId="11" priority="5" stopIfTrue="1" operator="greaterThan">
      <formula>0</formula>
    </cfRule>
    <cfRule type="cellIs" dxfId="10" priority="6" stopIfTrue="1" operator="greaterThan">
      <formula>0</formula>
    </cfRule>
    <cfRule type="cellIs" dxfId="9" priority="7" stopIfTrue="1" operator="greaterThan">
      <formula>0</formula>
    </cfRule>
  </conditionalFormatting>
  <conditionalFormatting sqref="L4:AA29">
    <cfRule type="cellIs" dxfId="8" priority="1" operator="greaterThan">
      <formula>10</formula>
    </cfRule>
    <cfRule type="cellIs" dxfId="7" priority="4" operator="greaterThan">
      <formula>0</formula>
    </cfRule>
  </conditionalFormatting>
  <conditionalFormatting sqref="J4:J29">
    <cfRule type="cellIs" dxfId="6" priority="2" operator="lessThan">
      <formula>0</formula>
    </cfRule>
    <cfRule type="cellIs" dxfId="5" priority="3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M40"/>
  <sheetViews>
    <sheetView tabSelected="1" zoomScale="82" zoomScaleNormal="82" workbookViewId="0">
      <selection activeCell="D19" sqref="D19"/>
    </sheetView>
  </sheetViews>
  <sheetFormatPr defaultColWidth="9.7109375" defaultRowHeight="39.950000000000003" customHeight="1" x14ac:dyDescent="0.25"/>
  <cols>
    <col min="1" max="1" width="7.42578125" style="103" customWidth="1"/>
    <col min="2" max="2" width="9" style="103" customWidth="1"/>
    <col min="3" max="3" width="20.85546875" style="104" customWidth="1"/>
    <col min="4" max="4" width="54.7109375" style="103" customWidth="1"/>
    <col min="5" max="5" width="19.42578125" style="103" customWidth="1"/>
    <col min="6" max="6" width="12.42578125" style="103" customWidth="1"/>
    <col min="7" max="7" width="16.7109375" style="103" customWidth="1"/>
    <col min="8" max="8" width="12.5703125" style="111" customWidth="1"/>
    <col min="9" max="9" width="13.28515625" style="108" customWidth="1"/>
    <col min="10" max="10" width="12.5703125" style="109" customWidth="1"/>
    <col min="11" max="12" width="16" style="66" customWidth="1"/>
    <col min="13" max="13" width="20.85546875" style="66" customWidth="1"/>
    <col min="14" max="16384" width="9.7109375" style="66"/>
  </cols>
  <sheetData>
    <row r="1" spans="1:13" ht="39.950000000000003" customHeight="1" x14ac:dyDescent="0.25">
      <c r="A1" s="123" t="s">
        <v>38</v>
      </c>
      <c r="B1" s="123"/>
      <c r="C1" s="124"/>
      <c r="D1" s="125" t="s">
        <v>39</v>
      </c>
      <c r="E1" s="126"/>
      <c r="F1" s="126"/>
      <c r="G1" s="126"/>
      <c r="H1" s="126"/>
      <c r="I1" s="126"/>
      <c r="J1" s="127"/>
      <c r="K1" s="120" t="s">
        <v>109</v>
      </c>
      <c r="L1" s="121"/>
      <c r="M1" s="122"/>
    </row>
    <row r="2" spans="1:13" ht="26.25" customHeight="1" x14ac:dyDescent="0.25">
      <c r="A2" s="118" t="s">
        <v>30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9"/>
    </row>
    <row r="3" spans="1:13" s="78" customFormat="1" ht="39.950000000000003" customHeight="1" x14ac:dyDescent="0.2">
      <c r="A3" s="128" t="s">
        <v>25</v>
      </c>
      <c r="B3" s="128" t="s">
        <v>23</v>
      </c>
      <c r="C3" s="129" t="s">
        <v>16</v>
      </c>
      <c r="D3" s="129" t="s">
        <v>29</v>
      </c>
      <c r="E3" s="129" t="s">
        <v>20</v>
      </c>
      <c r="F3" s="128" t="s">
        <v>3</v>
      </c>
      <c r="G3" s="128" t="s">
        <v>17</v>
      </c>
      <c r="H3" s="130" t="s">
        <v>5</v>
      </c>
      <c r="I3" s="131" t="s">
        <v>10</v>
      </c>
      <c r="J3" s="32" t="s">
        <v>4</v>
      </c>
      <c r="K3" s="132" t="s">
        <v>18</v>
      </c>
      <c r="L3" s="132" t="s">
        <v>19</v>
      </c>
      <c r="M3" s="133" t="s">
        <v>6</v>
      </c>
    </row>
    <row r="4" spans="1:13" ht="32.25" customHeight="1" x14ac:dyDescent="0.25">
      <c r="A4" s="140">
        <v>1</v>
      </c>
      <c r="B4" s="80">
        <v>1</v>
      </c>
      <c r="C4" s="81" t="s">
        <v>46</v>
      </c>
      <c r="D4" s="82" t="s">
        <v>47</v>
      </c>
      <c r="E4" s="83" t="s">
        <v>78</v>
      </c>
      <c r="F4" s="83" t="s">
        <v>11</v>
      </c>
      <c r="G4" s="80" t="s">
        <v>13</v>
      </c>
      <c r="H4" s="134">
        <f>REITORIA!I4+CEART!I4+ESAG!I4+CEAD!I4+FAED!I4+CEFID!I4+CERES!I4+CESFI!I4</f>
        <v>2</v>
      </c>
      <c r="I4" s="86">
        <f>REITORIA!I4-REITORIA!J4+CEART!I4-CEART!J4+ESAG!I4-ESAG!J4+CEAD!I4-CEAD!J4+FAED!I4-FAED!J4+CEFID!I4-CEFID!J4+CERES!I4-CERES!J4+CESFI!I4-CESFI!J4</f>
        <v>0</v>
      </c>
      <c r="J4" s="135">
        <f>H4-I4</f>
        <v>2</v>
      </c>
      <c r="K4" s="136">
        <v>98.29</v>
      </c>
      <c r="L4" s="136">
        <f>K4*H4</f>
        <v>196.58</v>
      </c>
      <c r="M4" s="137">
        <f>K4*I4</f>
        <v>0</v>
      </c>
    </row>
    <row r="5" spans="1:13" ht="34.5" customHeight="1" x14ac:dyDescent="0.25">
      <c r="A5" s="141"/>
      <c r="B5" s="80">
        <v>2</v>
      </c>
      <c r="C5" s="93"/>
      <c r="D5" s="82" t="s">
        <v>48</v>
      </c>
      <c r="E5" s="94" t="s">
        <v>79</v>
      </c>
      <c r="F5" s="94" t="s">
        <v>28</v>
      </c>
      <c r="G5" s="80" t="s">
        <v>12</v>
      </c>
      <c r="H5" s="134">
        <f>REITORIA!I5+CEART!I5+ESAG!I5+CEAD!I5+FAED!I5+CEFID!I5+CERES!I5+CESFI!I5</f>
        <v>93</v>
      </c>
      <c r="I5" s="86">
        <f>REITORIA!I5-REITORIA!J5+CEART!I5-CEART!J5+ESAG!I5-ESAG!J5+CEAD!I5-CEAD!J5+FAED!I5-FAED!J5+CEFID!I5-CEFID!J5+CERES!I5-CERES!J5+CESFI!I5-CESFI!J5</f>
        <v>0</v>
      </c>
      <c r="J5" s="135">
        <f t="shared" ref="J5:J28" si="0">H5-I5</f>
        <v>93</v>
      </c>
      <c r="K5" s="136">
        <v>17.8</v>
      </c>
      <c r="L5" s="136">
        <f t="shared" ref="L5:L11" si="1">K5*H5</f>
        <v>1655.4</v>
      </c>
      <c r="M5" s="137">
        <f t="shared" ref="M5:M11" si="2">K5*I5</f>
        <v>0</v>
      </c>
    </row>
    <row r="6" spans="1:13" ht="15.75" x14ac:dyDescent="0.25">
      <c r="A6" s="141"/>
      <c r="B6" s="80">
        <v>3</v>
      </c>
      <c r="C6" s="93"/>
      <c r="D6" s="82" t="s">
        <v>49</v>
      </c>
      <c r="E6" s="94" t="s">
        <v>80</v>
      </c>
      <c r="F6" s="94" t="s">
        <v>76</v>
      </c>
      <c r="G6" s="80" t="s">
        <v>12</v>
      </c>
      <c r="H6" s="134">
        <f>REITORIA!I6+CEART!I6+ESAG!I6+CEAD!I6+FAED!I6+CEFID!I6+CERES!I6+CESFI!I6</f>
        <v>245</v>
      </c>
      <c r="I6" s="86">
        <f>REITORIA!I6-REITORIA!J6+CEART!I6-CEART!J6+ESAG!I6-ESAG!J6+CEAD!I6-CEAD!J6+FAED!I6-FAED!J6+CEFID!I6-CEFID!J6+CERES!I6-CERES!J6+CESFI!I6-CESFI!J6</f>
        <v>0</v>
      </c>
      <c r="J6" s="135">
        <f t="shared" si="0"/>
        <v>245</v>
      </c>
      <c r="K6" s="136">
        <v>38.08</v>
      </c>
      <c r="L6" s="136">
        <f t="shared" si="1"/>
        <v>9329.6</v>
      </c>
      <c r="M6" s="137">
        <f t="shared" si="2"/>
        <v>0</v>
      </c>
    </row>
    <row r="7" spans="1:13" ht="15.75" x14ac:dyDescent="0.25">
      <c r="A7" s="141"/>
      <c r="B7" s="80">
        <v>4</v>
      </c>
      <c r="C7" s="93"/>
      <c r="D7" s="82" t="s">
        <v>50</v>
      </c>
      <c r="E7" s="94" t="s">
        <v>81</v>
      </c>
      <c r="F7" s="94" t="s">
        <v>76</v>
      </c>
      <c r="G7" s="80" t="s">
        <v>12</v>
      </c>
      <c r="H7" s="134">
        <f>REITORIA!I7+CEART!I7+ESAG!I7+CEAD!I7+FAED!I7+CEFID!I7+CERES!I7+CESFI!I7</f>
        <v>24</v>
      </c>
      <c r="I7" s="86">
        <f>REITORIA!I7-REITORIA!J7+CEART!I7-CEART!J7+ESAG!I7-ESAG!J7+CEAD!I7-CEAD!J7+FAED!I7-FAED!J7+CEFID!I7-CEFID!J7+CERES!I7-CERES!J7+CESFI!I7-CESFI!J7</f>
        <v>0</v>
      </c>
      <c r="J7" s="135">
        <f t="shared" si="0"/>
        <v>24</v>
      </c>
      <c r="K7" s="136">
        <v>18.96</v>
      </c>
      <c r="L7" s="136">
        <f t="shared" si="1"/>
        <v>455.04</v>
      </c>
      <c r="M7" s="137">
        <f t="shared" si="2"/>
        <v>0</v>
      </c>
    </row>
    <row r="8" spans="1:13" ht="15.75" x14ac:dyDescent="0.25">
      <c r="A8" s="141"/>
      <c r="B8" s="80">
        <v>5</v>
      </c>
      <c r="C8" s="93"/>
      <c r="D8" s="82" t="s">
        <v>51</v>
      </c>
      <c r="E8" s="94" t="s">
        <v>82</v>
      </c>
      <c r="F8" s="94" t="s">
        <v>76</v>
      </c>
      <c r="G8" s="80" t="s">
        <v>12</v>
      </c>
      <c r="H8" s="134">
        <f>REITORIA!I8+CEART!I8+ESAG!I8+CEAD!I8+FAED!I8+CEFID!I8+CERES!I8+CESFI!I8</f>
        <v>218</v>
      </c>
      <c r="I8" s="86">
        <f>REITORIA!I8-REITORIA!J8+CEART!I8-CEART!J8+ESAG!I8-ESAG!J8+CEAD!I8-CEAD!J8+FAED!I8-FAED!J8+CEFID!I8-CEFID!J8+CERES!I8-CERES!J8+CESFI!I8-CESFI!J8</f>
        <v>0</v>
      </c>
      <c r="J8" s="135">
        <f t="shared" si="0"/>
        <v>218</v>
      </c>
      <c r="K8" s="136">
        <v>26.73</v>
      </c>
      <c r="L8" s="136">
        <f t="shared" si="1"/>
        <v>5827.14</v>
      </c>
      <c r="M8" s="137">
        <f t="shared" si="2"/>
        <v>0</v>
      </c>
    </row>
    <row r="9" spans="1:13" ht="15.75" x14ac:dyDescent="0.25">
      <c r="A9" s="141"/>
      <c r="B9" s="80">
        <v>6</v>
      </c>
      <c r="C9" s="93"/>
      <c r="D9" s="82" t="s">
        <v>52</v>
      </c>
      <c r="E9" s="94" t="s">
        <v>83</v>
      </c>
      <c r="F9" s="83" t="s">
        <v>28</v>
      </c>
      <c r="G9" s="80" t="s">
        <v>12</v>
      </c>
      <c r="H9" s="134">
        <f>REITORIA!I9+CEART!I9+ESAG!I9+CEAD!I9+FAED!I9+CEFID!I9+CERES!I9+CESFI!I9</f>
        <v>65</v>
      </c>
      <c r="I9" s="86">
        <f>REITORIA!I9-REITORIA!J9+CEART!I9-CEART!J9+ESAG!I9-ESAG!J9+CEAD!I9-CEAD!J9+FAED!I9-FAED!J9+CEFID!I9-CEFID!J9+CERES!I9-CERES!J9+CESFI!I9-CESFI!J9</f>
        <v>0</v>
      </c>
      <c r="J9" s="135">
        <f t="shared" si="0"/>
        <v>65</v>
      </c>
      <c r="K9" s="136">
        <v>37.35</v>
      </c>
      <c r="L9" s="136">
        <f t="shared" si="1"/>
        <v>2427.75</v>
      </c>
      <c r="M9" s="137">
        <f t="shared" si="2"/>
        <v>0</v>
      </c>
    </row>
    <row r="10" spans="1:13" ht="47.25" x14ac:dyDescent="0.25">
      <c r="A10" s="141"/>
      <c r="B10" s="80">
        <v>7</v>
      </c>
      <c r="C10" s="93"/>
      <c r="D10" s="96" t="s">
        <v>53</v>
      </c>
      <c r="E10" s="97" t="s">
        <v>84</v>
      </c>
      <c r="F10" s="97" t="s">
        <v>11</v>
      </c>
      <c r="G10" s="80" t="s">
        <v>12</v>
      </c>
      <c r="H10" s="134">
        <f>REITORIA!I10+CEART!I10+ESAG!I10+CEAD!I10+FAED!I10+CEFID!I10+CERES!I10+CESFI!I10</f>
        <v>4300</v>
      </c>
      <c r="I10" s="86">
        <f>REITORIA!I10-REITORIA!J10+CEART!I10-CEART!J10+ESAG!I10-ESAG!J10+CEAD!I10-CEAD!J10+FAED!I10-FAED!J10+CEFID!I10-CEFID!J10+CERES!I10-CERES!J10+CESFI!I10-CESFI!J10</f>
        <v>0</v>
      </c>
      <c r="J10" s="135">
        <f t="shared" si="0"/>
        <v>4300</v>
      </c>
      <c r="K10" s="136">
        <v>1.58</v>
      </c>
      <c r="L10" s="136">
        <f t="shared" si="1"/>
        <v>6794</v>
      </c>
      <c r="M10" s="137">
        <f t="shared" si="2"/>
        <v>0</v>
      </c>
    </row>
    <row r="11" spans="1:13" ht="15.75" x14ac:dyDescent="0.25">
      <c r="A11" s="141"/>
      <c r="B11" s="80">
        <v>8</v>
      </c>
      <c r="C11" s="93"/>
      <c r="D11" s="96" t="s">
        <v>54</v>
      </c>
      <c r="E11" s="97" t="s">
        <v>85</v>
      </c>
      <c r="F11" s="97" t="s">
        <v>77</v>
      </c>
      <c r="G11" s="80" t="s">
        <v>12</v>
      </c>
      <c r="H11" s="134">
        <f>REITORIA!I11+CEART!I11+ESAG!I11+CEAD!I11+FAED!I11+CEFID!I11+CERES!I11+CESFI!I11</f>
        <v>76</v>
      </c>
      <c r="I11" s="86">
        <f>REITORIA!I11-REITORIA!J11+CEART!I11-CEART!J11+ESAG!I11-ESAG!J11+CEAD!I11-CEAD!J11+FAED!I11-FAED!J11+CEFID!I11-CEFID!J11+CERES!I11-CERES!J11+CESFI!I11-CESFI!J11</f>
        <v>0</v>
      </c>
      <c r="J11" s="135">
        <f t="shared" si="0"/>
        <v>76</v>
      </c>
      <c r="K11" s="136">
        <v>180.08</v>
      </c>
      <c r="L11" s="136">
        <f t="shared" si="1"/>
        <v>13686.080000000002</v>
      </c>
      <c r="M11" s="137">
        <f t="shared" si="2"/>
        <v>0</v>
      </c>
    </row>
    <row r="12" spans="1:13" ht="15.75" x14ac:dyDescent="0.25">
      <c r="A12" s="141"/>
      <c r="B12" s="80">
        <v>9</v>
      </c>
      <c r="C12" s="93"/>
      <c r="D12" s="96" t="s">
        <v>55</v>
      </c>
      <c r="E12" s="97" t="s">
        <v>86</v>
      </c>
      <c r="F12" s="98" t="s">
        <v>77</v>
      </c>
      <c r="G12" s="97" t="s">
        <v>74</v>
      </c>
      <c r="H12" s="134">
        <f>REITORIA!I12+CEART!I12+ESAG!I12+CEAD!I12+FAED!I12+CEFID!I12+CERES!I12+CESFI!I12</f>
        <v>25</v>
      </c>
      <c r="I12" s="86">
        <f>REITORIA!I12-REITORIA!J12+CEART!I12-CEART!J12+ESAG!I12-ESAG!J12+CEAD!I12-CEAD!J12+FAED!I12-FAED!J12+CEFID!I12-CEFID!J12+CERES!I12-CERES!J12+CESFI!I12-CESFI!J12</f>
        <v>0</v>
      </c>
      <c r="J12" s="135">
        <f t="shared" si="0"/>
        <v>25</v>
      </c>
      <c r="K12" s="136">
        <v>192.37</v>
      </c>
      <c r="L12" s="136">
        <f t="shared" ref="L12:L28" si="3">K12*H12</f>
        <v>4809.25</v>
      </c>
      <c r="M12" s="137">
        <f t="shared" ref="M12:M28" si="4">K12*I12</f>
        <v>0</v>
      </c>
    </row>
    <row r="13" spans="1:13" ht="15.75" x14ac:dyDescent="0.25">
      <c r="A13" s="142"/>
      <c r="B13" s="80">
        <v>10</v>
      </c>
      <c r="C13" s="113"/>
      <c r="D13" s="96" t="s">
        <v>56</v>
      </c>
      <c r="E13" s="97" t="s">
        <v>87</v>
      </c>
      <c r="F13" s="98" t="s">
        <v>77</v>
      </c>
      <c r="G13" s="97" t="s">
        <v>12</v>
      </c>
      <c r="H13" s="134">
        <f>REITORIA!I13+CEART!I13+ESAG!I13+CEAD!I13+FAED!I13+CEFID!I13+CERES!I13+CESFI!I13</f>
        <v>23</v>
      </c>
      <c r="I13" s="86">
        <f>REITORIA!I13-REITORIA!J13+CEART!I13-CEART!J13+ESAG!I13-ESAG!J13+CEAD!I13-CEAD!J13+FAED!I13-FAED!J13+CEFID!I13-CEFID!J13+CERES!I13-CERES!J13+CESFI!I13-CESFI!J13</f>
        <v>0</v>
      </c>
      <c r="J13" s="135">
        <f t="shared" si="0"/>
        <v>23</v>
      </c>
      <c r="K13" s="136">
        <v>126.3</v>
      </c>
      <c r="L13" s="136">
        <f t="shared" si="3"/>
        <v>2904.9</v>
      </c>
      <c r="M13" s="137">
        <f t="shared" si="4"/>
        <v>0</v>
      </c>
    </row>
    <row r="14" spans="1:13" ht="31.5" customHeight="1" x14ac:dyDescent="0.25">
      <c r="A14" s="140">
        <v>2</v>
      </c>
      <c r="B14" s="80">
        <v>11</v>
      </c>
      <c r="C14" s="81" t="s">
        <v>46</v>
      </c>
      <c r="D14" s="96" t="s">
        <v>57</v>
      </c>
      <c r="E14" s="97" t="s">
        <v>88</v>
      </c>
      <c r="F14" s="97" t="s">
        <v>11</v>
      </c>
      <c r="G14" s="97" t="s">
        <v>12</v>
      </c>
      <c r="H14" s="134">
        <f>REITORIA!I14+CEART!I14+ESAG!I14+CEAD!I14+FAED!I14+CEFID!I14+CERES!I14+CESFI!I14</f>
        <v>23</v>
      </c>
      <c r="I14" s="86">
        <f>REITORIA!I14-REITORIA!J14+CEART!I14-CEART!J14+ESAG!I14-ESAG!J14+CEAD!I14-CEAD!J14+FAED!I14-FAED!J14+CEFID!I14-CEFID!J14+CERES!I14-CERES!J14+CESFI!I14-CESFI!J14</f>
        <v>0</v>
      </c>
      <c r="J14" s="135">
        <f t="shared" si="0"/>
        <v>23</v>
      </c>
      <c r="K14" s="136">
        <v>117.5</v>
      </c>
      <c r="L14" s="136">
        <f t="shared" si="3"/>
        <v>2702.5</v>
      </c>
      <c r="M14" s="137">
        <f t="shared" si="4"/>
        <v>0</v>
      </c>
    </row>
    <row r="15" spans="1:13" ht="31.5" x14ac:dyDescent="0.25">
      <c r="A15" s="141"/>
      <c r="B15" s="80">
        <v>12</v>
      </c>
      <c r="C15" s="93"/>
      <c r="D15" s="96" t="s">
        <v>58</v>
      </c>
      <c r="E15" s="97" t="s">
        <v>88</v>
      </c>
      <c r="F15" s="97" t="s">
        <v>11</v>
      </c>
      <c r="G15" s="97" t="s">
        <v>12</v>
      </c>
      <c r="H15" s="134">
        <f>REITORIA!I15+CEART!I15+ESAG!I15+CEAD!I15+FAED!I15+CEFID!I15+CERES!I15+CESFI!I15</f>
        <v>38</v>
      </c>
      <c r="I15" s="86">
        <f>REITORIA!I15-REITORIA!J15+CEART!I15-CEART!J15+ESAG!I15-ESAG!J15+CEAD!I15-CEAD!J15+FAED!I15-FAED!J15+CEFID!I15-CEFID!J15+CERES!I15-CERES!J15+CESFI!I15-CESFI!J15</f>
        <v>0</v>
      </c>
      <c r="J15" s="135">
        <f t="shared" si="0"/>
        <v>38</v>
      </c>
      <c r="K15" s="136">
        <v>228.8</v>
      </c>
      <c r="L15" s="136">
        <f t="shared" si="3"/>
        <v>8694.4</v>
      </c>
      <c r="M15" s="137">
        <f t="shared" si="4"/>
        <v>0</v>
      </c>
    </row>
    <row r="16" spans="1:13" ht="39.950000000000003" customHeight="1" x14ac:dyDescent="0.25">
      <c r="A16" s="141"/>
      <c r="B16" s="98">
        <v>13</v>
      </c>
      <c r="C16" s="93"/>
      <c r="D16" s="96" t="s">
        <v>59</v>
      </c>
      <c r="E16" s="97" t="s">
        <v>88</v>
      </c>
      <c r="F16" s="97" t="s">
        <v>11</v>
      </c>
      <c r="G16" s="97" t="s">
        <v>12</v>
      </c>
      <c r="H16" s="134">
        <f>REITORIA!I16+CEART!I16+ESAG!I16+CEAD!I16+FAED!I16+CEFID!I16+CERES!I16+CESFI!I16</f>
        <v>30</v>
      </c>
      <c r="I16" s="86">
        <f>REITORIA!I16-REITORIA!J16+CEART!I16-CEART!J16+ESAG!I16-ESAG!J16+CEAD!I16-CEAD!J16+FAED!I16-FAED!J16+CEFID!I16-CEFID!J16+CERES!I16-CERES!J16+CESFI!I16-CESFI!J16</f>
        <v>0</v>
      </c>
      <c r="J16" s="135">
        <f t="shared" si="0"/>
        <v>30</v>
      </c>
      <c r="K16" s="136">
        <v>159.4</v>
      </c>
      <c r="L16" s="136">
        <f t="shared" si="3"/>
        <v>4782</v>
      </c>
      <c r="M16" s="137">
        <f t="shared" si="4"/>
        <v>0</v>
      </c>
    </row>
    <row r="17" spans="1:13" ht="39.950000000000003" customHeight="1" x14ac:dyDescent="0.25">
      <c r="A17" s="141"/>
      <c r="B17" s="80">
        <v>14</v>
      </c>
      <c r="C17" s="93"/>
      <c r="D17" s="96" t="s">
        <v>60</v>
      </c>
      <c r="E17" s="97" t="s">
        <v>89</v>
      </c>
      <c r="F17" s="97" t="s">
        <v>11</v>
      </c>
      <c r="G17" s="97" t="s">
        <v>12</v>
      </c>
      <c r="H17" s="134">
        <f>REITORIA!I17+CEART!I17+ESAG!I17+CEAD!I17+FAED!I17+CEFID!I17+CERES!I17+CESFI!I17</f>
        <v>3</v>
      </c>
      <c r="I17" s="86">
        <f>REITORIA!I17-REITORIA!J17+CEART!I17-CEART!J17+ESAG!I17-ESAG!J17+CEAD!I17-CEAD!J17+FAED!I17-FAED!J17+CEFID!I17-CEFID!J17+CERES!I17-CERES!J17+CESFI!I17-CESFI!J17</f>
        <v>0</v>
      </c>
      <c r="J17" s="135">
        <f t="shared" si="0"/>
        <v>3</v>
      </c>
      <c r="K17" s="136">
        <v>246.36</v>
      </c>
      <c r="L17" s="136">
        <f t="shared" si="3"/>
        <v>739.08</v>
      </c>
      <c r="M17" s="137">
        <f t="shared" si="4"/>
        <v>0</v>
      </c>
    </row>
    <row r="18" spans="1:13" ht="39.950000000000003" customHeight="1" x14ac:dyDescent="0.25">
      <c r="A18" s="141"/>
      <c r="B18" s="80">
        <v>15</v>
      </c>
      <c r="C18" s="93"/>
      <c r="D18" s="96" t="s">
        <v>61</v>
      </c>
      <c r="E18" s="97" t="s">
        <v>90</v>
      </c>
      <c r="F18" s="97" t="s">
        <v>11</v>
      </c>
      <c r="G18" s="97" t="s">
        <v>12</v>
      </c>
      <c r="H18" s="134">
        <f>REITORIA!I18+CEART!I18+ESAG!I18+CEAD!I18+FAED!I18+CEFID!I18+CERES!I18+CESFI!I18</f>
        <v>130</v>
      </c>
      <c r="I18" s="86">
        <f>REITORIA!I18-REITORIA!J18+CEART!I18-CEART!J18+ESAG!I18-ESAG!J18+CEAD!I18-CEAD!J18+FAED!I18-FAED!J18+CEFID!I18-CEFID!J18+CERES!I18-CERES!J18+CESFI!I18-CESFI!J18</f>
        <v>0</v>
      </c>
      <c r="J18" s="135">
        <f t="shared" si="0"/>
        <v>130</v>
      </c>
      <c r="K18" s="136">
        <v>174.78</v>
      </c>
      <c r="L18" s="136">
        <f t="shared" si="3"/>
        <v>22721.4</v>
      </c>
      <c r="M18" s="137">
        <f t="shared" si="4"/>
        <v>0</v>
      </c>
    </row>
    <row r="19" spans="1:13" ht="60" customHeight="1" x14ac:dyDescent="0.25">
      <c r="A19" s="141"/>
      <c r="B19" s="80">
        <v>16</v>
      </c>
      <c r="C19" s="93"/>
      <c r="D19" s="96" t="s">
        <v>62</v>
      </c>
      <c r="E19" s="97" t="s">
        <v>91</v>
      </c>
      <c r="F19" s="97" t="s">
        <v>11</v>
      </c>
      <c r="G19" s="97" t="s">
        <v>12</v>
      </c>
      <c r="H19" s="134">
        <f>REITORIA!I19+CEART!I19+ESAG!I19+CEAD!I19+FAED!I19+CEFID!I19+CERES!I19+CESFI!I19</f>
        <v>40</v>
      </c>
      <c r="I19" s="86">
        <f>REITORIA!I19-REITORIA!J19+CEART!I19-CEART!J19+ESAG!I19-ESAG!J19+CEAD!I19-CEAD!J19+FAED!I19-FAED!J19+CEFID!I19-CEFID!J19+CERES!I19-CERES!J19+CESFI!I19-CESFI!J19</f>
        <v>0</v>
      </c>
      <c r="J19" s="135">
        <f t="shared" si="0"/>
        <v>40</v>
      </c>
      <c r="K19" s="136">
        <v>252.67</v>
      </c>
      <c r="L19" s="136">
        <f t="shared" si="3"/>
        <v>10106.799999999999</v>
      </c>
      <c r="M19" s="137">
        <f t="shared" si="4"/>
        <v>0</v>
      </c>
    </row>
    <row r="20" spans="1:13" ht="31.5" x14ac:dyDescent="0.25">
      <c r="A20" s="142"/>
      <c r="B20" s="80">
        <v>17</v>
      </c>
      <c r="C20" s="113"/>
      <c r="D20" s="96" t="s">
        <v>63</v>
      </c>
      <c r="E20" s="97" t="s">
        <v>89</v>
      </c>
      <c r="F20" s="97" t="s">
        <v>11</v>
      </c>
      <c r="G20" s="97" t="s">
        <v>12</v>
      </c>
      <c r="H20" s="134">
        <f>REITORIA!I20+CEART!I20+ESAG!I20+CEAD!I20+FAED!I20+CEFID!I20+CERES!I20+CESFI!I20</f>
        <v>5</v>
      </c>
      <c r="I20" s="86">
        <f>REITORIA!I20-REITORIA!J20+CEART!I20-CEART!J20+ESAG!I20-ESAG!J20+CEAD!I20-CEAD!J20+FAED!I20-FAED!J20+CEFID!I20-CEFID!J20+CERES!I20-CERES!J20+CESFI!I20-CESFI!J20</f>
        <v>0</v>
      </c>
      <c r="J20" s="135">
        <f t="shared" si="0"/>
        <v>5</v>
      </c>
      <c r="K20" s="136">
        <v>117.45</v>
      </c>
      <c r="L20" s="136">
        <f t="shared" si="3"/>
        <v>587.25</v>
      </c>
      <c r="M20" s="137">
        <f t="shared" si="4"/>
        <v>0</v>
      </c>
    </row>
    <row r="21" spans="1:13" ht="31.5" customHeight="1" x14ac:dyDescent="0.25">
      <c r="A21" s="140">
        <v>3</v>
      </c>
      <c r="B21" s="80">
        <v>18</v>
      </c>
      <c r="C21" s="81" t="s">
        <v>73</v>
      </c>
      <c r="D21" s="96" t="s">
        <v>64</v>
      </c>
      <c r="E21" s="97" t="s">
        <v>92</v>
      </c>
      <c r="F21" s="97" t="s">
        <v>27</v>
      </c>
      <c r="G21" s="97" t="s">
        <v>75</v>
      </c>
      <c r="H21" s="134">
        <f>REITORIA!I21+CEART!I21+ESAG!I21+CEAD!I21+FAED!I21+CEFID!I21+CERES!I21+CESFI!I21</f>
        <v>12</v>
      </c>
      <c r="I21" s="86">
        <f>REITORIA!I21-REITORIA!J21+CEART!I21-CEART!J21+ESAG!I21-ESAG!J21+CEAD!I21-CEAD!J21+FAED!I21-FAED!J21+CEFID!I21-CEFID!J21+CERES!I21-CERES!J21+CESFI!I21-CESFI!J21</f>
        <v>0</v>
      </c>
      <c r="J21" s="135">
        <f t="shared" si="0"/>
        <v>12</v>
      </c>
      <c r="K21" s="136">
        <v>42.64</v>
      </c>
      <c r="L21" s="136">
        <f t="shared" si="3"/>
        <v>511.68</v>
      </c>
      <c r="M21" s="137">
        <f t="shared" si="4"/>
        <v>0</v>
      </c>
    </row>
    <row r="22" spans="1:13" ht="39.75" customHeight="1" x14ac:dyDescent="0.25">
      <c r="A22" s="141"/>
      <c r="B22" s="80">
        <v>19</v>
      </c>
      <c r="C22" s="93"/>
      <c r="D22" s="96" t="s">
        <v>65</v>
      </c>
      <c r="E22" s="97" t="s">
        <v>93</v>
      </c>
      <c r="F22" s="97" t="s">
        <v>11</v>
      </c>
      <c r="G22" s="97" t="s">
        <v>14</v>
      </c>
      <c r="H22" s="134">
        <f>REITORIA!I22+CEART!I22+ESAG!I22+CEAD!I22+FAED!I22+CEFID!I22+CERES!I22+CESFI!I22</f>
        <v>40</v>
      </c>
      <c r="I22" s="86">
        <f>REITORIA!I22-REITORIA!J22+CEART!I22-CEART!J22+ESAG!I22-ESAG!J22+CEAD!I22-CEAD!J22+FAED!I22-FAED!J22+CEFID!I22-CEFID!J22+CERES!I22-CERES!J22+CESFI!I22-CESFI!J22</f>
        <v>0</v>
      </c>
      <c r="J22" s="135">
        <f t="shared" si="0"/>
        <v>40</v>
      </c>
      <c r="K22" s="136">
        <v>15.59</v>
      </c>
      <c r="L22" s="136">
        <f t="shared" si="3"/>
        <v>623.6</v>
      </c>
      <c r="M22" s="137">
        <f t="shared" si="4"/>
        <v>0</v>
      </c>
    </row>
    <row r="23" spans="1:13" ht="39.950000000000003" customHeight="1" x14ac:dyDescent="0.25">
      <c r="A23" s="141"/>
      <c r="B23" s="80">
        <v>20</v>
      </c>
      <c r="C23" s="93"/>
      <c r="D23" s="96" t="s">
        <v>66</v>
      </c>
      <c r="E23" s="97" t="s">
        <v>94</v>
      </c>
      <c r="F23" s="97" t="s">
        <v>26</v>
      </c>
      <c r="G23" s="97" t="s">
        <v>14</v>
      </c>
      <c r="H23" s="134">
        <f>REITORIA!I23+CEART!I23+ESAG!I23+CEAD!I23+FAED!I23+CEFID!I23+CERES!I23+CESFI!I23</f>
        <v>20</v>
      </c>
      <c r="I23" s="86">
        <f>REITORIA!I23-REITORIA!J23+CEART!I23-CEART!J23+ESAG!I23-ESAG!J23+CEAD!I23-CEAD!J23+FAED!I23-FAED!J23+CEFID!I23-CEFID!J23+CERES!I23-CERES!J23+CESFI!I23-CESFI!J23</f>
        <v>0</v>
      </c>
      <c r="J23" s="135">
        <f t="shared" si="0"/>
        <v>20</v>
      </c>
      <c r="K23" s="136">
        <v>7.43</v>
      </c>
      <c r="L23" s="136">
        <f t="shared" si="3"/>
        <v>148.6</v>
      </c>
      <c r="M23" s="137">
        <f t="shared" si="4"/>
        <v>0</v>
      </c>
    </row>
    <row r="24" spans="1:13" ht="39.950000000000003" customHeight="1" x14ac:dyDescent="0.25">
      <c r="A24" s="141"/>
      <c r="B24" s="80">
        <v>21</v>
      </c>
      <c r="C24" s="93"/>
      <c r="D24" s="96" t="s">
        <v>67</v>
      </c>
      <c r="E24" s="97" t="s">
        <v>95</v>
      </c>
      <c r="F24" s="97" t="s">
        <v>27</v>
      </c>
      <c r="G24" s="97" t="s">
        <v>75</v>
      </c>
      <c r="H24" s="134">
        <f>REITORIA!I24+CEART!I24+ESAG!I24+CEAD!I24+FAED!I24+CEFID!I24+CERES!I24+CESFI!I24</f>
        <v>20</v>
      </c>
      <c r="I24" s="86">
        <f>REITORIA!I24-REITORIA!J24+CEART!I24-CEART!J24+ESAG!I24-ESAG!J24+CEAD!I24-CEAD!J24+FAED!I24-FAED!J24+CEFID!I24-CEFID!J24+CERES!I24-CERES!J24+CESFI!I24-CESFI!J24</f>
        <v>0</v>
      </c>
      <c r="J24" s="135">
        <f t="shared" si="0"/>
        <v>20</v>
      </c>
      <c r="K24" s="136">
        <v>27.96</v>
      </c>
      <c r="L24" s="136">
        <f t="shared" si="3"/>
        <v>559.20000000000005</v>
      </c>
      <c r="M24" s="137">
        <f t="shared" si="4"/>
        <v>0</v>
      </c>
    </row>
    <row r="25" spans="1:13" ht="39.950000000000003" customHeight="1" x14ac:dyDescent="0.25">
      <c r="A25" s="141"/>
      <c r="B25" s="80">
        <v>22</v>
      </c>
      <c r="C25" s="93"/>
      <c r="D25" s="96" t="s">
        <v>68</v>
      </c>
      <c r="E25" s="97" t="s">
        <v>96</v>
      </c>
      <c r="F25" s="97" t="s">
        <v>27</v>
      </c>
      <c r="G25" s="97" t="s">
        <v>75</v>
      </c>
      <c r="H25" s="134">
        <f>REITORIA!I25+CEART!I25+ESAG!I25+CEAD!I25+FAED!I25+CEFID!I25+CERES!I25+CESFI!I25</f>
        <v>42</v>
      </c>
      <c r="I25" s="86">
        <f>REITORIA!I25-REITORIA!J25+CEART!I25-CEART!J25+ESAG!I25-ESAG!J25+CEAD!I25-CEAD!J25+FAED!I25-FAED!J25+CEFID!I25-CEFID!J25+CERES!I25-CERES!J25+CESFI!I25-CESFI!J25</f>
        <v>0</v>
      </c>
      <c r="J25" s="135">
        <f t="shared" si="0"/>
        <v>42</v>
      </c>
      <c r="K25" s="136">
        <v>16</v>
      </c>
      <c r="L25" s="136">
        <f t="shared" si="3"/>
        <v>672</v>
      </c>
      <c r="M25" s="137">
        <f t="shared" si="4"/>
        <v>0</v>
      </c>
    </row>
    <row r="26" spans="1:13" ht="39.950000000000003" customHeight="1" x14ac:dyDescent="0.25">
      <c r="A26" s="141"/>
      <c r="B26" s="80">
        <v>23</v>
      </c>
      <c r="C26" s="93"/>
      <c r="D26" s="96" t="s">
        <v>69</v>
      </c>
      <c r="E26" s="97" t="s">
        <v>97</v>
      </c>
      <c r="F26" s="97" t="s">
        <v>11</v>
      </c>
      <c r="G26" s="97" t="s">
        <v>14</v>
      </c>
      <c r="H26" s="134">
        <f>REITORIA!I26+CEART!I26+ESAG!I26+CEAD!I26+FAED!I26+CEFID!I26+CERES!I26+CESFI!I26</f>
        <v>17</v>
      </c>
      <c r="I26" s="86">
        <f>REITORIA!I26-REITORIA!J26+CEART!I26-CEART!J26+ESAG!I26-ESAG!J26+CEAD!I26-CEAD!J26+FAED!I26-FAED!J26+CEFID!I26-CEFID!J26+CERES!I26-CERES!J26+CESFI!I26-CESFI!J26</f>
        <v>0</v>
      </c>
      <c r="J26" s="135">
        <f t="shared" si="0"/>
        <v>17</v>
      </c>
      <c r="K26" s="136">
        <v>80</v>
      </c>
      <c r="L26" s="136">
        <f t="shared" si="3"/>
        <v>1360</v>
      </c>
      <c r="M26" s="137">
        <f t="shared" si="4"/>
        <v>0</v>
      </c>
    </row>
    <row r="27" spans="1:13" ht="39.950000000000003" customHeight="1" x14ac:dyDescent="0.25">
      <c r="A27" s="142"/>
      <c r="B27" s="80">
        <v>24</v>
      </c>
      <c r="C27" s="113"/>
      <c r="D27" s="96" t="s">
        <v>70</v>
      </c>
      <c r="E27" s="97" t="s">
        <v>98</v>
      </c>
      <c r="F27" s="97" t="s">
        <v>11</v>
      </c>
      <c r="G27" s="97" t="s">
        <v>14</v>
      </c>
      <c r="H27" s="134">
        <f>REITORIA!I27+CEART!I27+ESAG!I27+CEAD!I27+FAED!I27+CEFID!I27+CERES!I27+CESFI!I27</f>
        <v>100</v>
      </c>
      <c r="I27" s="86">
        <f>REITORIA!I27-REITORIA!J27+CEART!I27-CEART!J27+ESAG!I27-ESAG!J27+CEAD!I27-CEAD!J27+FAED!I27-FAED!J27+CEFID!I27-CEFID!J27+CERES!I27-CERES!J27+CESFI!I27-CESFI!J27</f>
        <v>0</v>
      </c>
      <c r="J27" s="135">
        <f t="shared" si="0"/>
        <v>100</v>
      </c>
      <c r="K27" s="136">
        <v>45</v>
      </c>
      <c r="L27" s="136">
        <f t="shared" si="3"/>
        <v>4500</v>
      </c>
      <c r="M27" s="137">
        <f t="shared" si="4"/>
        <v>0</v>
      </c>
    </row>
    <row r="28" spans="1:13" ht="63" x14ac:dyDescent="0.25">
      <c r="A28" s="140">
        <v>4</v>
      </c>
      <c r="B28" s="80">
        <v>25</v>
      </c>
      <c r="C28" s="81" t="s">
        <v>46</v>
      </c>
      <c r="D28" s="96" t="s">
        <v>71</v>
      </c>
      <c r="E28" s="97" t="s">
        <v>99</v>
      </c>
      <c r="F28" s="97" t="s">
        <v>11</v>
      </c>
      <c r="G28" s="97" t="s">
        <v>12</v>
      </c>
      <c r="H28" s="134">
        <f>REITORIA!I28+CEART!I28+ESAG!I28+CEAD!I28+FAED!I28+CEFID!I28+CERES!I28+CESFI!I28</f>
        <v>20</v>
      </c>
      <c r="I28" s="86">
        <f>REITORIA!I28-REITORIA!J28+CEART!I28-CEART!J28+ESAG!I28-ESAG!J28+CEAD!I28-CEAD!J28+FAED!I28-FAED!J28+CEFID!I28-CEFID!J28+CERES!I28-CERES!J28+CESFI!I28-CESFI!J28</f>
        <v>0</v>
      </c>
      <c r="J28" s="135">
        <f t="shared" si="0"/>
        <v>20</v>
      </c>
      <c r="K28" s="136">
        <v>74</v>
      </c>
      <c r="L28" s="136">
        <f t="shared" si="3"/>
        <v>1480</v>
      </c>
      <c r="M28" s="137">
        <f t="shared" si="4"/>
        <v>0</v>
      </c>
    </row>
    <row r="29" spans="1:13" ht="39.950000000000003" customHeight="1" x14ac:dyDescent="0.25">
      <c r="A29" s="142"/>
      <c r="B29" s="80">
        <v>26</v>
      </c>
      <c r="C29" s="113"/>
      <c r="D29" s="96" t="s">
        <v>72</v>
      </c>
      <c r="E29" s="97" t="s">
        <v>100</v>
      </c>
      <c r="F29" s="97" t="s">
        <v>11</v>
      </c>
      <c r="G29" s="97" t="s">
        <v>12</v>
      </c>
      <c r="H29" s="134">
        <f>REITORIA!I29+CEART!I29+ESAG!I29+CEAD!I29+FAED!I29+CEFID!I29+CERES!I29+CESFI!I29</f>
        <v>4</v>
      </c>
      <c r="I29" s="86">
        <f>REITORIA!I29-REITORIA!J29+CEART!I29-CEART!J29+ESAG!I29-ESAG!J29+CEAD!I29-CEAD!J29+FAED!I29-FAED!J29+CEFID!I29-CEFID!J29+CERES!I29-CERES!J29+CESFI!I29-CESFI!J29</f>
        <v>0</v>
      </c>
      <c r="J29" s="135">
        <f t="shared" ref="J29" si="5">H29-I29</f>
        <v>4</v>
      </c>
      <c r="K29" s="136">
        <v>140</v>
      </c>
      <c r="L29" s="136">
        <f t="shared" ref="L29" si="6">K29*H29</f>
        <v>560</v>
      </c>
      <c r="M29" s="137">
        <f t="shared" ref="M29" si="7">K29*I29</f>
        <v>0</v>
      </c>
    </row>
    <row r="30" spans="1:13" ht="15.75" x14ac:dyDescent="0.25">
      <c r="A30" s="138"/>
      <c r="B30" s="138"/>
      <c r="H30" s="111">
        <f>SUM(H4:H29)</f>
        <v>5615</v>
      </c>
      <c r="I30" s="111">
        <f t="shared" ref="I30:J30" si="8">SUM(I4:I29)</f>
        <v>0</v>
      </c>
      <c r="J30" s="111">
        <f t="shared" si="8"/>
        <v>5615</v>
      </c>
      <c r="K30" s="139">
        <f>SUM(K4:K29)</f>
        <v>2483.12</v>
      </c>
      <c r="L30" s="139">
        <f>SUM(L4:L29)</f>
        <v>108834.25000000001</v>
      </c>
      <c r="M30" s="139">
        <f>SUM(M4:M29)</f>
        <v>0</v>
      </c>
    </row>
    <row r="31" spans="1:13" ht="15.75" x14ac:dyDescent="0.25"/>
    <row r="32" spans="1:13" ht="15.75" x14ac:dyDescent="0.25">
      <c r="H32" s="50" t="str">
        <f>D1</f>
        <v>OBJETO: AQUISIÇÃO DE FERRAMENTAS E MATERIAIS DE CONSTRUÇÃO PARA A UDESC - RELANÇAMENTO</v>
      </c>
      <c r="I32" s="50"/>
      <c r="J32" s="50"/>
      <c r="K32" s="50"/>
      <c r="L32" s="50"/>
      <c r="M32" s="50"/>
    </row>
    <row r="33" spans="8:13" ht="15.75" x14ac:dyDescent="0.25">
      <c r="H33" s="50" t="str">
        <f>A1</f>
        <v>PE 1222/2024 SRP - (SGPE DE ORIGEM: 19653/2024)</v>
      </c>
      <c r="I33" s="50"/>
      <c r="J33" s="50"/>
      <c r="K33" s="50"/>
      <c r="L33" s="50"/>
      <c r="M33" s="50"/>
    </row>
    <row r="34" spans="8:13" ht="15.75" x14ac:dyDescent="0.25">
      <c r="H34" s="50" t="str">
        <f>K1</f>
        <v>VIGÊNCIA DA ATA: 30/09/2024 até 30/09/2025</v>
      </c>
      <c r="I34" s="50"/>
      <c r="J34" s="50"/>
      <c r="K34" s="50"/>
      <c r="L34" s="50"/>
      <c r="M34" s="50"/>
    </row>
    <row r="35" spans="8:13" ht="15.75" x14ac:dyDescent="0.25">
      <c r="H35" s="10" t="s">
        <v>15</v>
      </c>
      <c r="I35" s="11"/>
      <c r="J35" s="11"/>
      <c r="K35" s="11"/>
      <c r="L35" s="11"/>
      <c r="M35" s="6">
        <f>L30</f>
        <v>108834.25000000001</v>
      </c>
    </row>
    <row r="36" spans="8:13" ht="15.75" x14ac:dyDescent="0.25">
      <c r="H36" s="12" t="s">
        <v>7</v>
      </c>
      <c r="I36" s="13"/>
      <c r="J36" s="13"/>
      <c r="K36" s="13"/>
      <c r="L36" s="13"/>
      <c r="M36" s="7">
        <f>M30</f>
        <v>0</v>
      </c>
    </row>
    <row r="37" spans="8:13" ht="15.75" x14ac:dyDescent="0.25">
      <c r="H37" s="12" t="s">
        <v>8</v>
      </c>
      <c r="I37" s="13"/>
      <c r="J37" s="13"/>
      <c r="K37" s="13"/>
      <c r="L37" s="13"/>
      <c r="M37" s="9"/>
    </row>
    <row r="38" spans="8:13" ht="15.75" x14ac:dyDescent="0.25">
      <c r="H38" s="14" t="s">
        <v>9</v>
      </c>
      <c r="I38" s="15"/>
      <c r="J38" s="15"/>
      <c r="K38" s="15"/>
      <c r="L38" s="15"/>
      <c r="M38" s="8">
        <f>M36/M35</f>
        <v>0</v>
      </c>
    </row>
    <row r="39" spans="8:13" ht="15.75" x14ac:dyDescent="0.25">
      <c r="H39" s="45" t="s">
        <v>110</v>
      </c>
      <c r="I39" s="46"/>
      <c r="J39" s="46"/>
      <c r="K39" s="46"/>
      <c r="L39" s="46"/>
      <c r="M39" s="47"/>
    </row>
    <row r="40" spans="8:13" ht="15.75" x14ac:dyDescent="0.25"/>
  </sheetData>
  <mergeCells count="15">
    <mergeCell ref="A28:A29"/>
    <mergeCell ref="C28:C29"/>
    <mergeCell ref="A4:A13"/>
    <mergeCell ref="C4:C13"/>
    <mergeCell ref="A14:A20"/>
    <mergeCell ref="C14:C20"/>
    <mergeCell ref="A21:A27"/>
    <mergeCell ref="C21:C27"/>
    <mergeCell ref="A1:C1"/>
    <mergeCell ref="H32:M32"/>
    <mergeCell ref="H33:M33"/>
    <mergeCell ref="H34:M34"/>
    <mergeCell ref="A2:M2"/>
    <mergeCell ref="K1:M1"/>
    <mergeCell ref="D1:J1"/>
  </mergeCells>
  <conditionalFormatting sqref="J4:J29">
    <cfRule type="cellIs" dxfId="4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REITORIA</vt:lpstr>
      <vt:lpstr>CEART</vt:lpstr>
      <vt:lpstr>ESAG</vt:lpstr>
      <vt:lpstr>CEAD</vt:lpstr>
      <vt:lpstr>FAED</vt:lpstr>
      <vt:lpstr>CEFID</vt:lpstr>
      <vt:lpstr>CERES</vt:lpstr>
      <vt:lpstr>CESFI</vt:lpstr>
      <vt:lpstr>GESTOR</vt:lpstr>
      <vt:lpstr>(CARONA)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2018-01-24T18:18:49Z</cp:lastPrinted>
  <dcterms:created xsi:type="dcterms:W3CDTF">2010-06-19T20:43:11Z</dcterms:created>
  <dcterms:modified xsi:type="dcterms:W3CDTF">2024-10-04T21:13:23Z</dcterms:modified>
</cp:coreProperties>
</file>